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Usuarios\brenda.figueroa\Escritorio\Informe CT_2019\CONTENIDO IGECTI_2019+++\IGECTI_2019_INTEGRADO+++\ANEXO ESTADÍSTICO IGECTI_2019_FINAL\Publicado\"/>
    </mc:Choice>
  </mc:AlternateContent>
  <bookViews>
    <workbookView xWindow="-105" yWindow="-105" windowWidth="23250" windowHeight="12570"/>
  </bookViews>
  <sheets>
    <sheet name="ÍNDICE" sheetId="16" r:id="rId1"/>
    <sheet name="III.1" sheetId="1" r:id="rId2"/>
    <sheet name="III.2" sheetId="2" r:id="rId3"/>
    <sheet name="III.3" sheetId="3" r:id="rId4"/>
    <sheet name="III.4" sheetId="4" r:id="rId5"/>
    <sheet name="III.5" sheetId="5" r:id="rId6"/>
    <sheet name="III.6" sheetId="6" r:id="rId7"/>
    <sheet name="III.7" sheetId="7" r:id="rId8"/>
    <sheet name="III.8" sheetId="9" r:id="rId9"/>
    <sheet name="III.9" sheetId="10" r:id="rId10"/>
    <sheet name="III.10" sheetId="11" r:id="rId11"/>
    <sheet name="III.11" sheetId="12" r:id="rId12"/>
    <sheet name="III.12" sheetId="13" r:id="rId13"/>
    <sheet name="III.13" sheetId="15" r:id="rId14"/>
    <sheet name="III.14" sheetId="14" r:id="rId15"/>
    <sheet name="III.15" sheetId="17" r:id="rId16"/>
    <sheet name="III.16" sheetId="18" r:id="rId17"/>
    <sheet name="III.17" sheetId="19" r:id="rId18"/>
    <sheet name="III.18" sheetId="20" r:id="rId19"/>
    <sheet name="III.19" sheetId="21" r:id="rId20"/>
    <sheet name="III.20" sheetId="22" r:id="rId21"/>
    <sheet name="III.21" sheetId="23" r:id="rId22"/>
    <sheet name="III.22" sheetId="24" r:id="rId23"/>
    <sheet name="III.23" sheetId="25" r:id="rId24"/>
    <sheet name="III.24" sheetId="26" r:id="rId25"/>
    <sheet name="III.25" sheetId="27" r:id="rId26"/>
    <sheet name="III.26" sheetId="28" r:id="rId27"/>
    <sheet name="III.27" sheetId="29" r:id="rId28"/>
    <sheet name="III.28" sheetId="30" r:id="rId29"/>
    <sheet name="III.29" sheetId="31" r:id="rId30"/>
    <sheet name="III.30" sheetId="32" r:id="rId31"/>
    <sheet name="III.31" sheetId="33" r:id="rId32"/>
    <sheet name="III.32" sheetId="34" r:id="rId33"/>
    <sheet name="III.33" sheetId="35" r:id="rId34"/>
    <sheet name="III.34" sheetId="36" r:id="rId35"/>
    <sheet name="III.35" sheetId="37" r:id="rId36"/>
    <sheet name="III.36" sheetId="38" r:id="rId37"/>
    <sheet name="III.37" sheetId="39" r:id="rId38"/>
  </sheets>
  <externalReferences>
    <externalReference r:id="rId39"/>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37" l="1"/>
  <c r="E21" i="37"/>
  <c r="C21" i="37"/>
  <c r="H22" i="37"/>
  <c r="G22" i="37"/>
  <c r="E22" i="37"/>
  <c r="D22" i="37"/>
  <c r="C22" i="37"/>
  <c r="B22" i="37"/>
  <c r="K17" i="37"/>
  <c r="K22" i="37" s="1"/>
  <c r="J17" i="37"/>
  <c r="I17" i="37"/>
  <c r="I22" i="37" s="1"/>
  <c r="J15" i="37"/>
  <c r="F19" i="26" l="1"/>
  <c r="E19" i="26"/>
  <c r="D19" i="26"/>
  <c r="M20" i="17" l="1"/>
  <c r="M19" i="17"/>
  <c r="K9" i="6" l="1"/>
  <c r="O8" i="7"/>
  <c r="K11" i="15" l="1"/>
  <c r="K12" i="15"/>
  <c r="K13" i="15"/>
  <c r="K14" i="15"/>
  <c r="K15" i="15"/>
  <c r="K16" i="15"/>
  <c r="K17" i="15"/>
  <c r="K18" i="15"/>
  <c r="K19" i="15"/>
  <c r="K20" i="15"/>
  <c r="K21" i="15"/>
  <c r="K22" i="15"/>
  <c r="K23" i="15"/>
  <c r="K24" i="15"/>
  <c r="K25" i="15"/>
  <c r="K26" i="15"/>
  <c r="K27" i="15"/>
  <c r="K28" i="15"/>
  <c r="K29" i="15"/>
  <c r="K30" i="15"/>
  <c r="K31" i="15"/>
  <c r="K32" i="15"/>
  <c r="K33" i="15"/>
  <c r="K34" i="15"/>
  <c r="K35" i="15"/>
  <c r="K36" i="15"/>
  <c r="K37" i="15"/>
  <c r="K38" i="15"/>
  <c r="K39" i="15"/>
  <c r="K40" i="15"/>
  <c r="K41" i="15"/>
  <c r="K42" i="15"/>
  <c r="K43" i="15"/>
  <c r="K44" i="15"/>
  <c r="K45" i="15"/>
  <c r="K46" i="15"/>
  <c r="K10" i="15"/>
  <c r="K9" i="15"/>
  <c r="K8" i="15"/>
  <c r="K10" i="6"/>
  <c r="K11" i="6"/>
  <c r="K12" i="6"/>
  <c r="K13" i="6"/>
  <c r="K14" i="6"/>
  <c r="K15" i="6"/>
  <c r="K16" i="6"/>
  <c r="K17" i="6"/>
  <c r="K18" i="6"/>
  <c r="K19" i="6"/>
  <c r="K20" i="6"/>
  <c r="K21" i="6"/>
  <c r="K22" i="6"/>
  <c r="K23" i="6"/>
  <c r="K24" i="6"/>
  <c r="K25" i="6"/>
  <c r="K26" i="6"/>
  <c r="K27" i="6"/>
  <c r="K28" i="6"/>
  <c r="K29" i="6"/>
  <c r="K30" i="6"/>
  <c r="C47" i="13" l="1"/>
  <c r="D47" i="13"/>
  <c r="E47" i="13"/>
  <c r="F47" i="13"/>
  <c r="G47" i="13"/>
  <c r="H47" i="13"/>
  <c r="I47" i="13"/>
  <c r="J47" i="13"/>
  <c r="B47" i="13"/>
  <c r="C47" i="12"/>
  <c r="D47" i="12"/>
  <c r="E47" i="12"/>
  <c r="F47" i="12"/>
  <c r="G47" i="12"/>
  <c r="H47" i="12"/>
  <c r="I47" i="12"/>
  <c r="J47" i="12"/>
  <c r="B47" i="12"/>
  <c r="O8" i="10"/>
  <c r="O9" i="10"/>
  <c r="O10" i="10"/>
  <c r="O11" i="10"/>
  <c r="O12" i="10"/>
  <c r="O13" i="10"/>
  <c r="O14" i="10"/>
  <c r="O15" i="10"/>
  <c r="O16" i="10"/>
  <c r="O17" i="10"/>
  <c r="O18" i="10"/>
  <c r="O19" i="10"/>
  <c r="O20" i="10"/>
  <c r="O21" i="10"/>
  <c r="O22" i="10"/>
  <c r="O23" i="10"/>
  <c r="O24" i="10"/>
  <c r="O25" i="10"/>
  <c r="O26" i="10"/>
  <c r="O27" i="10"/>
  <c r="O28" i="10"/>
  <c r="O29" i="10"/>
  <c r="O30" i="10"/>
  <c r="O31" i="10"/>
  <c r="O32" i="10"/>
  <c r="O33" i="10"/>
  <c r="O34" i="10"/>
  <c r="O35" i="10"/>
  <c r="O36" i="10"/>
  <c r="O37" i="10"/>
  <c r="O38" i="10"/>
  <c r="O39" i="10"/>
  <c r="O40" i="10"/>
  <c r="O41" i="10"/>
  <c r="O42" i="10"/>
  <c r="O43" i="10"/>
  <c r="O44" i="10"/>
  <c r="O45" i="10"/>
  <c r="O46" i="10"/>
  <c r="O8" i="11"/>
  <c r="D47" i="9"/>
  <c r="E47" i="9"/>
  <c r="F47" i="9"/>
  <c r="G47" i="9"/>
  <c r="H47" i="9"/>
  <c r="I47" i="9"/>
  <c r="J47" i="9"/>
  <c r="K47" i="9"/>
  <c r="L47" i="9"/>
  <c r="M47" i="9"/>
  <c r="N47" i="9"/>
  <c r="C47" i="9"/>
  <c r="B47" i="9"/>
  <c r="O9" i="9"/>
  <c r="O10" i="9"/>
  <c r="O11" i="9"/>
  <c r="O12" i="9"/>
  <c r="O13" i="9"/>
  <c r="O14" i="9"/>
  <c r="O15" i="9"/>
  <c r="O16" i="9"/>
  <c r="O17" i="9"/>
  <c r="O18" i="9"/>
  <c r="O19" i="9"/>
  <c r="O20" i="9"/>
  <c r="O21" i="9"/>
  <c r="O22" i="9"/>
  <c r="O23" i="9"/>
  <c r="O24" i="9"/>
  <c r="O25" i="9"/>
  <c r="O26" i="9"/>
  <c r="O27" i="9"/>
  <c r="O28" i="9"/>
  <c r="O29" i="9"/>
  <c r="O30" i="9"/>
  <c r="O31" i="9"/>
  <c r="O32" i="9"/>
  <c r="O33" i="9"/>
  <c r="O34" i="9"/>
  <c r="O35" i="9"/>
  <c r="O36" i="9"/>
  <c r="O37" i="9"/>
  <c r="O38" i="9"/>
  <c r="O39" i="9"/>
  <c r="O40" i="9"/>
  <c r="O41" i="9"/>
  <c r="O42" i="9"/>
  <c r="O43" i="9"/>
  <c r="O44" i="9"/>
  <c r="O45" i="9"/>
  <c r="O46" i="9"/>
  <c r="O8" i="9"/>
  <c r="L47" i="7"/>
  <c r="J47" i="7"/>
  <c r="K47" i="7"/>
  <c r="M47" i="7"/>
  <c r="N47" i="7"/>
  <c r="D47" i="7"/>
  <c r="E47" i="7"/>
  <c r="F47" i="7"/>
  <c r="G47" i="7"/>
  <c r="H47" i="7"/>
  <c r="I47" i="7"/>
  <c r="C47" i="7"/>
  <c r="O9" i="7"/>
  <c r="O10" i="7"/>
  <c r="O11" i="7"/>
  <c r="O12" i="7"/>
  <c r="O13" i="7"/>
  <c r="O14" i="7"/>
  <c r="O15" i="7"/>
  <c r="O16" i="7"/>
  <c r="O17" i="7"/>
  <c r="O18" i="7"/>
  <c r="O19" i="7"/>
  <c r="O20" i="7"/>
  <c r="O21" i="7"/>
  <c r="O22" i="7"/>
  <c r="O23" i="7"/>
  <c r="O24" i="7"/>
  <c r="O25" i="7"/>
  <c r="O26" i="7"/>
  <c r="O27" i="7"/>
  <c r="O28" i="7"/>
  <c r="O29" i="7"/>
  <c r="O30" i="7"/>
  <c r="O31" i="7"/>
  <c r="O32" i="7"/>
  <c r="O33" i="7"/>
  <c r="O34" i="7"/>
  <c r="O35" i="7"/>
  <c r="O36" i="7"/>
  <c r="O37" i="7"/>
  <c r="O38" i="7"/>
  <c r="O39" i="7"/>
  <c r="O40" i="7"/>
  <c r="O41" i="7"/>
  <c r="O42" i="7"/>
  <c r="O43" i="7"/>
  <c r="O44" i="7"/>
  <c r="O45" i="7"/>
  <c r="O46" i="7"/>
  <c r="O47" i="9" l="1"/>
  <c r="B47" i="7"/>
  <c r="O47" i="7"/>
  <c r="O45" i="11" l="1"/>
  <c r="C31" i="5"/>
  <c r="D31" i="5"/>
  <c r="E31" i="5"/>
  <c r="F31" i="5"/>
  <c r="G31" i="5"/>
  <c r="H31" i="5"/>
  <c r="I31" i="5"/>
  <c r="J31" i="5"/>
  <c r="B31" i="5"/>
  <c r="C31" i="4"/>
  <c r="D31" i="4"/>
  <c r="E31" i="4"/>
  <c r="F31" i="4"/>
  <c r="G31" i="4"/>
  <c r="H31" i="4"/>
  <c r="I31" i="4"/>
  <c r="J31" i="4"/>
  <c r="B31" i="4"/>
  <c r="N28" i="3" l="1"/>
  <c r="M28" i="3"/>
  <c r="L28" i="3"/>
  <c r="K28" i="3"/>
  <c r="J28" i="3"/>
  <c r="I28" i="3"/>
  <c r="H28" i="3"/>
  <c r="G28" i="3"/>
  <c r="F28" i="3"/>
  <c r="E28" i="3"/>
  <c r="D28" i="3"/>
  <c r="C28" i="3"/>
  <c r="B28" i="3"/>
  <c r="N27" i="3"/>
  <c r="M27" i="3"/>
  <c r="L27" i="3"/>
  <c r="K27" i="3"/>
  <c r="J27" i="3"/>
  <c r="I27" i="3"/>
  <c r="H27" i="3"/>
  <c r="G27" i="3"/>
  <c r="F27" i="3"/>
  <c r="E27" i="3"/>
  <c r="D27" i="3"/>
  <c r="C27" i="3"/>
  <c r="B27" i="3"/>
  <c r="N26" i="3"/>
  <c r="M26" i="3"/>
  <c r="L26" i="3"/>
  <c r="K26" i="3"/>
  <c r="J26" i="3"/>
  <c r="I26" i="3"/>
  <c r="H26" i="3"/>
  <c r="G26" i="3"/>
  <c r="F26" i="3"/>
  <c r="E26" i="3"/>
  <c r="D26" i="3"/>
  <c r="C26" i="3"/>
  <c r="B26" i="3"/>
  <c r="N25" i="3"/>
  <c r="M25" i="3"/>
  <c r="L25" i="3"/>
  <c r="K25" i="3"/>
  <c r="J25" i="3"/>
  <c r="I25" i="3"/>
  <c r="H25" i="3"/>
  <c r="G25" i="3"/>
  <c r="F25" i="3"/>
  <c r="E25" i="3"/>
  <c r="D25" i="3"/>
  <c r="C25" i="3"/>
  <c r="B25" i="3"/>
  <c r="N24" i="3"/>
  <c r="M24" i="3"/>
  <c r="L24" i="3"/>
  <c r="K24" i="3"/>
  <c r="J24" i="3"/>
  <c r="I24" i="3"/>
  <c r="H24" i="3"/>
  <c r="G24" i="3"/>
  <c r="F24" i="3"/>
  <c r="E24" i="3"/>
  <c r="D24" i="3"/>
  <c r="C24" i="3"/>
  <c r="B24" i="3"/>
  <c r="N23" i="3"/>
  <c r="M23" i="3"/>
  <c r="L23" i="3"/>
  <c r="K23" i="3"/>
  <c r="J23" i="3"/>
  <c r="I23" i="3"/>
  <c r="H23" i="3"/>
  <c r="G23" i="3"/>
  <c r="F23" i="3"/>
  <c r="E23" i="3"/>
  <c r="D23" i="3"/>
  <c r="C23" i="3"/>
  <c r="B23" i="3"/>
  <c r="N22" i="3"/>
  <c r="M22" i="3"/>
  <c r="L22" i="3"/>
  <c r="K22" i="3"/>
  <c r="J22" i="3"/>
  <c r="I22" i="3"/>
  <c r="H22" i="3"/>
  <c r="G22" i="3"/>
  <c r="F22" i="3"/>
  <c r="E22" i="3"/>
  <c r="D22" i="3"/>
  <c r="C22" i="3"/>
  <c r="B22" i="3"/>
  <c r="N21" i="3"/>
  <c r="M21" i="3"/>
  <c r="L21" i="3"/>
  <c r="K21" i="3"/>
  <c r="J21" i="3"/>
  <c r="I21" i="3"/>
  <c r="H21" i="3"/>
  <c r="G21" i="3"/>
  <c r="F21" i="3"/>
  <c r="E21" i="3"/>
  <c r="D21" i="3"/>
  <c r="C21" i="3"/>
  <c r="B21" i="3"/>
  <c r="N20" i="3"/>
  <c r="M20" i="3"/>
  <c r="L20" i="3"/>
  <c r="K20" i="3"/>
  <c r="J20" i="3"/>
  <c r="I20" i="3"/>
  <c r="H20" i="3"/>
  <c r="G20" i="3"/>
  <c r="F20" i="3"/>
  <c r="E20" i="3"/>
  <c r="D20" i="3"/>
  <c r="C20" i="3"/>
  <c r="B20" i="3"/>
  <c r="N19" i="3"/>
  <c r="M19" i="3"/>
  <c r="L19" i="3"/>
  <c r="K19" i="3"/>
  <c r="J19" i="3"/>
  <c r="I19" i="3"/>
  <c r="H19" i="3"/>
  <c r="G19" i="3"/>
  <c r="F19" i="3"/>
  <c r="E19" i="3"/>
  <c r="D19" i="3"/>
  <c r="C19" i="3"/>
  <c r="B19" i="3"/>
  <c r="N18" i="3"/>
  <c r="M18" i="3"/>
  <c r="L18" i="3"/>
  <c r="K18" i="3"/>
  <c r="J18" i="3"/>
  <c r="I18" i="3"/>
  <c r="H18" i="3"/>
  <c r="G18" i="3"/>
  <c r="F18" i="3"/>
  <c r="E18" i="3"/>
  <c r="D18" i="3"/>
  <c r="C18" i="3"/>
  <c r="B18" i="3"/>
  <c r="N17" i="3"/>
  <c r="M17" i="3"/>
  <c r="L17" i="3"/>
  <c r="K17" i="3"/>
  <c r="J17" i="3"/>
  <c r="I17" i="3"/>
  <c r="H17" i="3"/>
  <c r="G17" i="3"/>
  <c r="F17" i="3"/>
  <c r="E17" i="3"/>
  <c r="D17" i="3"/>
  <c r="C17" i="3"/>
  <c r="B17" i="3"/>
  <c r="N16" i="3"/>
  <c r="M16" i="3"/>
  <c r="L16" i="3"/>
  <c r="K16" i="3"/>
  <c r="J16" i="3"/>
  <c r="I16" i="3"/>
  <c r="H16" i="3"/>
  <c r="G16" i="3"/>
  <c r="F16" i="3"/>
  <c r="E16" i="3"/>
  <c r="D16" i="3"/>
  <c r="C16" i="3"/>
  <c r="B16" i="3"/>
  <c r="N15" i="3"/>
  <c r="M15" i="3"/>
  <c r="L15" i="3"/>
  <c r="K15" i="3"/>
  <c r="J15" i="3"/>
  <c r="I15" i="3"/>
  <c r="H15" i="3"/>
  <c r="G15" i="3"/>
  <c r="F15" i="3"/>
  <c r="E15" i="3"/>
  <c r="D15" i="3"/>
  <c r="C15" i="3"/>
  <c r="B15" i="3"/>
  <c r="N14" i="3"/>
  <c r="M14" i="3"/>
  <c r="L14" i="3"/>
  <c r="K14" i="3"/>
  <c r="J14" i="3"/>
  <c r="I14" i="3"/>
  <c r="H14" i="3"/>
  <c r="G14" i="3"/>
  <c r="F14" i="3"/>
  <c r="E14" i="3"/>
  <c r="D14" i="3"/>
  <c r="C14" i="3"/>
  <c r="B14" i="3"/>
  <c r="N13" i="3"/>
  <c r="M13" i="3"/>
  <c r="L13" i="3"/>
  <c r="K13" i="3"/>
  <c r="J13" i="3"/>
  <c r="I13" i="3"/>
  <c r="H13" i="3"/>
  <c r="G13" i="3"/>
  <c r="F13" i="3"/>
  <c r="E13" i="3"/>
  <c r="D13" i="3"/>
  <c r="C13" i="3"/>
  <c r="B13" i="3"/>
  <c r="N12" i="3"/>
  <c r="M12" i="3"/>
  <c r="L12" i="3"/>
  <c r="K12" i="3"/>
  <c r="J12" i="3"/>
  <c r="I12" i="3"/>
  <c r="H12" i="3"/>
  <c r="G12" i="3"/>
  <c r="F12" i="3"/>
  <c r="E12" i="3"/>
  <c r="D12" i="3"/>
  <c r="C12" i="3"/>
  <c r="B12" i="3"/>
  <c r="N11" i="3"/>
  <c r="M11" i="3"/>
  <c r="L11" i="3"/>
  <c r="K11" i="3"/>
  <c r="J11" i="3"/>
  <c r="I11" i="3"/>
  <c r="H11" i="3"/>
  <c r="G11" i="3"/>
  <c r="F11" i="3"/>
  <c r="E11" i="3"/>
  <c r="D11" i="3"/>
  <c r="C11" i="3"/>
  <c r="B11" i="3"/>
  <c r="N10" i="3"/>
  <c r="M10" i="3"/>
  <c r="L10" i="3"/>
  <c r="K10" i="3"/>
  <c r="J10" i="3"/>
  <c r="I10" i="3"/>
  <c r="H10" i="3"/>
  <c r="G10" i="3"/>
  <c r="F10" i="3"/>
  <c r="E10" i="3"/>
  <c r="D10" i="3"/>
  <c r="C10" i="3"/>
  <c r="B10" i="3"/>
  <c r="N9" i="3"/>
  <c r="M9" i="3"/>
  <c r="L9" i="3"/>
  <c r="K9" i="3"/>
  <c r="J9" i="3"/>
  <c r="I9" i="3"/>
  <c r="H9" i="3"/>
  <c r="G9" i="3"/>
  <c r="F9" i="3"/>
  <c r="E9" i="3"/>
  <c r="D9" i="3"/>
  <c r="C9" i="3"/>
  <c r="B9" i="3"/>
  <c r="N8" i="3"/>
  <c r="M8" i="3"/>
  <c r="L8" i="3"/>
  <c r="K8" i="3"/>
  <c r="J8" i="3"/>
  <c r="I8" i="3"/>
  <c r="H8" i="3"/>
  <c r="G8" i="3"/>
  <c r="F8" i="3"/>
  <c r="E8" i="3"/>
  <c r="D8" i="3"/>
  <c r="C8" i="3"/>
  <c r="B8" i="3"/>
  <c r="N7" i="3"/>
  <c r="M7" i="3"/>
  <c r="L7" i="3"/>
  <c r="K7" i="3"/>
  <c r="J7" i="3"/>
  <c r="I7" i="3"/>
  <c r="H7" i="3"/>
  <c r="G7" i="3"/>
  <c r="F7" i="3"/>
  <c r="E7" i="3"/>
  <c r="D7" i="3"/>
  <c r="C7" i="3"/>
  <c r="B7" i="3"/>
  <c r="O7" i="3" l="1"/>
  <c r="O18" i="3"/>
  <c r="M29" i="3"/>
  <c r="J29" i="3"/>
  <c r="O15" i="3"/>
  <c r="L29" i="3"/>
  <c r="O17" i="3"/>
  <c r="O19" i="3"/>
  <c r="N29" i="3"/>
  <c r="O20" i="3"/>
  <c r="O9" i="3"/>
  <c r="O21" i="3"/>
  <c r="B29" i="3"/>
  <c r="O8" i="3"/>
  <c r="O10" i="3"/>
  <c r="O22" i="3"/>
  <c r="O11" i="3"/>
  <c r="O23" i="3"/>
  <c r="G29" i="3"/>
  <c r="O12" i="3"/>
  <c r="O24" i="3"/>
  <c r="O25" i="3"/>
  <c r="H29" i="3"/>
  <c r="D29" i="3"/>
  <c r="I29" i="3"/>
  <c r="E29" i="3"/>
  <c r="O13" i="3"/>
  <c r="O14" i="3"/>
  <c r="O26" i="3"/>
  <c r="F29" i="3"/>
  <c r="O27" i="3"/>
  <c r="K29" i="3"/>
  <c r="O16" i="3"/>
  <c r="O28" i="3"/>
  <c r="C29" i="3"/>
  <c r="O29" i="3" l="1"/>
</calcChain>
</file>

<file path=xl/sharedStrings.xml><?xml version="1.0" encoding="utf-8"?>
<sst xmlns="http://schemas.openxmlformats.org/spreadsheetml/2006/main" count="1544" uniqueCount="396">
  <si>
    <t>Disciplina</t>
  </si>
  <si>
    <t>Total general</t>
  </si>
  <si>
    <t>Ambiente / Ecología</t>
  </si>
  <si>
    <t>Biología Molecular y Genética</t>
  </si>
  <si>
    <t>Biología y Bioquímica</t>
  </si>
  <si>
    <t>Botánica y Zootecnica</t>
  </si>
  <si>
    <t>Ciencia de los Materiales</t>
  </si>
  <si>
    <t>Ciencias Agrícolas</t>
  </si>
  <si>
    <t>Ciencias de la Computación</t>
  </si>
  <si>
    <t>Ciencias Sociales</t>
  </si>
  <si>
    <t>Economía y Negocios</t>
  </si>
  <si>
    <t>Farmacología y Toxicología</t>
  </si>
  <si>
    <t>Física</t>
  </si>
  <si>
    <t>Geociencias</t>
  </si>
  <si>
    <t>Ingeniería</t>
  </si>
  <si>
    <t>Inmunología</t>
  </si>
  <si>
    <t>Matemáticas</t>
  </si>
  <si>
    <t>Medicina Clínica</t>
  </si>
  <si>
    <t>Microbiología</t>
  </si>
  <si>
    <t>Multidisciplinaria</t>
  </si>
  <si>
    <t>Neurociencia y Comportamiento</t>
  </si>
  <si>
    <t>Psiquiatría / Psicología</t>
  </si>
  <si>
    <t>Química</t>
  </si>
  <si>
    <t>Factor de impacto promedio</t>
  </si>
  <si>
    <t>Promedio anual</t>
  </si>
  <si>
    <t>2007-2011</t>
  </si>
  <si>
    <t>2008-2012</t>
  </si>
  <si>
    <t>2009-2013</t>
  </si>
  <si>
    <t>2010-2014</t>
  </si>
  <si>
    <t>2011-2015</t>
  </si>
  <si>
    <t>2012-2016</t>
  </si>
  <si>
    <t>2013-2017</t>
  </si>
  <si>
    <t>2014-2018</t>
  </si>
  <si>
    <t>2015-2019</t>
  </si>
  <si>
    <t>País</t>
  </si>
  <si>
    <t>Alemania</t>
  </si>
  <si>
    <t>Australia</t>
  </si>
  <si>
    <t>Austria</t>
  </si>
  <si>
    <t>Bélgica</t>
  </si>
  <si>
    <t>Canadá</t>
  </si>
  <si>
    <t>Chile</t>
  </si>
  <si>
    <t>Colombia</t>
  </si>
  <si>
    <t>Dinamarca</t>
  </si>
  <si>
    <t>Eslovenia</t>
  </si>
  <si>
    <t>España</t>
  </si>
  <si>
    <t>Estados Unidos de América</t>
  </si>
  <si>
    <t>Estonia</t>
  </si>
  <si>
    <t>Finlandia</t>
  </si>
  <si>
    <t>Francia</t>
  </si>
  <si>
    <t>Grecia</t>
  </si>
  <si>
    <t>Hungría</t>
  </si>
  <si>
    <t>Irlanda</t>
  </si>
  <si>
    <t>Islandia</t>
  </si>
  <si>
    <t>Israel</t>
  </si>
  <si>
    <t>Italia</t>
  </si>
  <si>
    <t>Japón</t>
  </si>
  <si>
    <t>Letonia</t>
  </si>
  <si>
    <t>Lituania</t>
  </si>
  <si>
    <t>Luxemburgo</t>
  </si>
  <si>
    <t>México</t>
  </si>
  <si>
    <t>Noruega</t>
  </si>
  <si>
    <t>Nueva Zelandia</t>
  </si>
  <si>
    <t>Países Bajos</t>
  </si>
  <si>
    <t>Polonia</t>
  </si>
  <si>
    <t>Portugal</t>
  </si>
  <si>
    <t>Reino Unido</t>
  </si>
  <si>
    <t>República Checa</t>
  </si>
  <si>
    <t>Corea del Sur</t>
  </si>
  <si>
    <t>Eslovaquia</t>
  </si>
  <si>
    <t>Suecia</t>
  </si>
  <si>
    <t>Suiza</t>
  </si>
  <si>
    <t>Turquía</t>
  </si>
  <si>
    <t>Total</t>
  </si>
  <si>
    <t>Total de citas por disciplina</t>
  </si>
  <si>
    <t>Fuente: Conjunto de datos: Incites; Esquema: Essential Science Indicators, perídodo (2007-2019); Tipo de localización: País/Región, localidad: México. Consultado el 03 de julio de 2020, incluye información del conjunto de datos actualizado hasta el 30 de junio de 2020.</t>
  </si>
  <si>
    <t>FI de citas promedio por país</t>
  </si>
  <si>
    <t>Total por quinquenio</t>
  </si>
  <si>
    <t>Argentina</t>
  </si>
  <si>
    <t>Brasil</t>
  </si>
  <si>
    <t>Total anual</t>
  </si>
  <si>
    <t>Se incluye Brasil y Argentina, por ocupar el primero y tercer lugar respectivamente, dentro de los países latinoamericanos con mayor número de artículos publicados en el conjunto de datos de Incites.</t>
  </si>
  <si>
    <t>Promedio quinquenal de la Categoría de Impacto de citas normalizado (Category Normalized Citation Impact), por país.</t>
  </si>
  <si>
    <t>Ciencias Espaciales</t>
  </si>
  <si>
    <t>Factor de Impacto Anual: Número de citas recibidas en el año X / Número de artículos publicados en el año X.</t>
  </si>
  <si>
    <t>Total por disciplina</t>
  </si>
  <si>
    <t>Factor de Impacto de Citas Anual: Número de citas recibidas en el año X / Número de artículos publicados en el año X.</t>
  </si>
  <si>
    <t>III.7 ARTÍCULOS ACADÉMICOS PUBLICADOS ANUALMENTE POR PAÍS*, 2007-2019</t>
  </si>
  <si>
    <t>III.10 PARTICIPACIÓN PORCENTUAL DEL NÚMERO DE ARTÍCULOS PUBLICADOS POR PAÍS CON RESPECTO A LA PRODUCCIÓN MUNDIAL, 2007-2019</t>
  </si>
  <si>
    <t>III.9 FACTOR DE IMPACTO DE CITAS A LOS ARTÍCULOS ACADÉMICOS, POR PAÍS Y AÑO DE PUBLICACIÓN, 2007-2019</t>
  </si>
  <si>
    <t>III.11 ARTÍCULOS ACADÉMICOS PUBLICADOS, POR PAÍS Y QUINQUENIO, 2007-2019</t>
  </si>
  <si>
    <t>III.13 FACTOR DE IMPACTO DE CITAS A LOS ARTÍCULOS ACADÉMICOS, POR PAÍS Y QUINQUENIO, 2007-2019</t>
  </si>
  <si>
    <t>III.14 FACTOR DE IMPACTO RELATIVO AL MUNDO*, POR PAÍS Y QUINQUENIO, 2007-2019</t>
  </si>
  <si>
    <t>III.1 ARTÍCULOS PUBLICADOS POR INVESTIGADORES ADSCRITOS A INSTITUCIONES EN MÉXICO POR ÁREA DE INVESTIGACIÓN, 2007-2019</t>
  </si>
  <si>
    <t>III.4 ARTÍCULOS PUBLICADOS POR INVESTIGADORES ADSCRITOS A INSTITUCIONES EN MÉXICO POR ÁREA DE INVESTIGACIÓN, 2007-2019</t>
  </si>
  <si>
    <t>III.5 CITAS DE LAS PUBLICACIONES CIENTÍFICAS DE INVESTIGADORES ADSCRITOS A INSTITUCIONES EN MÉXICO POR ÁREA DE INVESTIGACIÓN, 2007-2019</t>
  </si>
  <si>
    <t>III.6 FACTOR DE IMPACTO ANUAL DE CITAS DE LAS PUBLICACIONES CIENTÍFICAS DE INVESTIGADORES ADSCRITOS A INSTITUCIONES EN MÉXICO POR ÁREA DE INVESTIGACIÓN Y QUINQUENIO, 2007-2019</t>
  </si>
  <si>
    <t xml:space="preserve">*Se consideran los 37 países miembros de la Organización para la Cooperación y el Desarrollo Económicos (OCDE) consultado el 21 de julio de 2020 en: https://www.oecd.org/acerca/miembros-y-socios/ 
</t>
  </si>
  <si>
    <t>Fuente: Conjunto de datos: Incites; Esquema: Essential Science Indicators, periodo (2007-2019); Tipo de documento: Artículo; Tipo de localización: País/Región. Consultado el 03 de julio de 2020, incluye información del conjunto de datos actualizado hasta el 30 de junio de 2020.</t>
  </si>
  <si>
    <t xml:space="preserve">*Se consideran los 37 países miembros de la Organización para la Cooperación y el Desarrollo Económicos (OCDE) consultado el 21 de julio de 2020 en: https://www.oecd.org/acerca/miembros-y-socios/ </t>
  </si>
  <si>
    <t>Factor de Impacto de Citas en análisis quinquenal: promedio del Factor de Impacto de Citas del quinquenio.</t>
  </si>
  <si>
    <t>Fuente: Conjunto de datos: Incites; Esquema: Essential Science Indicators, periodo (2007-2019); Tipo de localización: País/Región, localidad: México. Consultado el 03 de julio de 2020, incluye información del conjunto de datos actualizado hasta el 30 de junio de 2020.</t>
  </si>
  <si>
    <t>III.12 CITAS A LOS ARTÍCULOS ACADÉMICOS, POR PAÍS Y QUINQUENIO, 2007-2019</t>
  </si>
  <si>
    <t>Í   N   D   I   C   E</t>
  </si>
  <si>
    <t>CAPÍTULO III</t>
  </si>
  <si>
    <t>III.1</t>
  </si>
  <si>
    <t>III.2</t>
  </si>
  <si>
    <t>III.3</t>
  </si>
  <si>
    <t>III.4</t>
  </si>
  <si>
    <t>III.5</t>
  </si>
  <si>
    <t>III.6</t>
  </si>
  <si>
    <t>III.7</t>
  </si>
  <si>
    <t>III.8</t>
  </si>
  <si>
    <t>III.9</t>
  </si>
  <si>
    <t>III.10</t>
  </si>
  <si>
    <t>III.11</t>
  </si>
  <si>
    <t>III.12</t>
  </si>
  <si>
    <t>III.13</t>
  </si>
  <si>
    <t>III.14</t>
  </si>
  <si>
    <t>III.15</t>
  </si>
  <si>
    <t>III.16</t>
  </si>
  <si>
    <t>III.17</t>
  </si>
  <si>
    <t>III.18</t>
  </si>
  <si>
    <t>III.19</t>
  </si>
  <si>
    <t>III.20</t>
  </si>
  <si>
    <t>III.21</t>
  </si>
  <si>
    <t>III.22</t>
  </si>
  <si>
    <t>III.23</t>
  </si>
  <si>
    <t>III.24</t>
  </si>
  <si>
    <t>BALANZA DE PAGOS TECNOLÓGICA: INGRESOS, 2010-2015</t>
  </si>
  <si>
    <t>III.25</t>
  </si>
  <si>
    <t>BALANZA DE PAGOS TECNOLÓGICA: EGRESOS, 2010-2015</t>
  </si>
  <si>
    <t>III.26</t>
  </si>
  <si>
    <t>BALANZA DE PAGOS TECNOLÓGICA: TOTAL DE TRANSACCIONES, 2010-2015</t>
  </si>
  <si>
    <t>III.27</t>
  </si>
  <si>
    <t>BALANZA DE PAGOS TECNOLÓGICA: SALDO, 2010-2015</t>
  </si>
  <si>
    <t>III.28</t>
  </si>
  <si>
    <t>BALANZA DE PAGOS TECNOLÓGICA:  TASA DE COBERTURA, 2010-2015</t>
  </si>
  <si>
    <t>III.29</t>
  </si>
  <si>
    <t>III.30</t>
  </si>
  <si>
    <t>III.31</t>
  </si>
  <si>
    <t>III.32</t>
  </si>
  <si>
    <t>III.33</t>
  </si>
  <si>
    <t>III.34</t>
  </si>
  <si>
    <t>III.35</t>
  </si>
  <si>
    <t>III.36</t>
  </si>
  <si>
    <t>PRODUCCIÓN CIENTÍFICA, TECNOLÓGICA Y DE INNOVACIÓN</t>
  </si>
  <si>
    <t>ARTÍCULOS PUBLICADOS POR INVESTIGADORES ADSCRITOS A INSTITUCIONES EN MÉXICO POR ÁREA DE INVESTIGACIÓN, 2007-2019</t>
  </si>
  <si>
    <r>
      <t xml:space="preserve">Fuente: Conjunto de datos: </t>
    </r>
    <r>
      <rPr>
        <i/>
        <sz val="11"/>
        <color theme="1"/>
        <rFont val="Montserrat"/>
      </rPr>
      <t>Incites</t>
    </r>
    <r>
      <rPr>
        <sz val="11"/>
        <color theme="1"/>
        <rFont val="Montserrat"/>
      </rPr>
      <t xml:space="preserve">; Esquema: </t>
    </r>
    <r>
      <rPr>
        <i/>
        <sz val="11"/>
        <color theme="1"/>
        <rFont val="Montserrat"/>
      </rPr>
      <t>Essential Science Indicators,</t>
    </r>
    <r>
      <rPr>
        <sz val="11"/>
        <color theme="1"/>
        <rFont val="Montserrat"/>
      </rPr>
      <t xml:space="preserve"> periodo (2007-2019); Tipo de localización: País/Región, localidad: México. Consultado el 03 de julio de 2020, incluye información del conjunto de datos actualizado hasta el 30 de junio de 2020.</t>
    </r>
  </si>
  <si>
    <t>CITAS A LOS ARTÍCULOS PUBLICADOS POR INVESTIGADORES ADSCRITOS A INSTITUCIONES EN MÉXICO, DE ACUERDO CON EL AÑO DE PUBLICACIÓN Y EL ÁREA DE INVESTIGACIÓN, 2007-2019</t>
  </si>
  <si>
    <t>CITAS DE LAS PUBLICACIONES CIENTÍFICAS DE INVESTIGADORES ADSCRITOS A INSTITUCIONES EN MÉXICO POR ÁREA DE INVESTIGACIÓN, 2007-2019</t>
  </si>
  <si>
    <r>
      <t xml:space="preserve">Fuente: Conjunto de datos: Incites; Esquema: </t>
    </r>
    <r>
      <rPr>
        <i/>
        <sz val="11"/>
        <color theme="1"/>
        <rFont val="Montserrat"/>
      </rPr>
      <t>Essential Science Indicators</t>
    </r>
    <r>
      <rPr>
        <sz val="11"/>
        <color theme="1"/>
        <rFont val="Montserrat"/>
      </rPr>
      <t>, periodo (2007-2019); Tipo de localización: País/Región, localidad: México. Consultado el 03 de julio de 2020, incluye información del conjunto de datos actualizado hasta el 30 de junio de 2020.</t>
    </r>
  </si>
  <si>
    <t>FACTOR DE IMPACTO ANUAL DE CITAS DE LAS PUBLICACIONES CIENTÍFICAS DE INVESTIGADORES ADSCRITOS A INSTITUCIONES EN MÉXICO POR ÁREA DE INVESTIGACIÓN Y QUINQUENIO, 2007-2019</t>
  </si>
  <si>
    <r>
      <t xml:space="preserve">Se incluye Brasil y Argentina, por ocupar el primero y cuarto lugar respectivamente, dentro de los países latinoamericanos con mayor número de artículos publicados en el conjunto de datos de </t>
    </r>
    <r>
      <rPr>
        <i/>
        <sz val="11"/>
        <color theme="1"/>
        <rFont val="Montserrat"/>
      </rPr>
      <t>Incites</t>
    </r>
    <r>
      <rPr>
        <sz val="11"/>
        <color theme="1"/>
        <rFont val="Montserrat"/>
      </rPr>
      <t>.</t>
    </r>
  </si>
  <si>
    <r>
      <t xml:space="preserve">Fuente: Conjunto de datos: </t>
    </r>
    <r>
      <rPr>
        <i/>
        <sz val="11"/>
        <color theme="1"/>
        <rFont val="Montserrat"/>
      </rPr>
      <t>Incites</t>
    </r>
    <r>
      <rPr>
        <sz val="11"/>
        <color theme="1"/>
        <rFont val="Montserrat"/>
      </rPr>
      <t xml:space="preserve">; Esquema: </t>
    </r>
    <r>
      <rPr>
        <i/>
        <sz val="11"/>
        <color theme="1"/>
        <rFont val="Montserrat"/>
      </rPr>
      <t>Essential Science Indicators</t>
    </r>
    <r>
      <rPr>
        <sz val="11"/>
        <color theme="1"/>
        <rFont val="Montserrat"/>
      </rPr>
      <t>, periodo (2007-2019); Tipo de documento: Artículo; Tipo de localización: País/Región. Consultado el 03 de julio de 2020, incluye información del conjunto de datos actualizado hasta el 30 de junio de 2020.</t>
    </r>
  </si>
  <si>
    <t>*Se consideran los 37 países miembros de la Organización para la Cooperación y el Desarrollo Económicos (OCDE) consultado el 21 de julio de 2020 en: https://www.oecd</t>
  </si>
  <si>
    <t>ARTÍCULOS ACADÉMICOS PUBLICADOS ANUALMENTE POR PAÍS*, 2007-2019</t>
  </si>
  <si>
    <r>
      <t xml:space="preserve">Se incluye Brasil y Argentina, por ocupar el primero y tercer lugar respectivamente, dentro de los países latinoamericanos con mayor número de artículos publicados en el conjunto de datos de </t>
    </r>
    <r>
      <rPr>
        <i/>
        <sz val="11"/>
        <color theme="1"/>
        <rFont val="Montserrat"/>
      </rPr>
      <t>Incites.</t>
    </r>
  </si>
  <si>
    <t>III.8 CITAS A LOS ARTÍCULOS ACADÉMICOS PUBLICADOS POR PAÍS, 2007-2019</t>
  </si>
  <si>
    <t>CITAS A LOS ARTÍCULOS ACADÉMICOS PUBLICADOS POR PAÍS, 2007-2019</t>
  </si>
  <si>
    <r>
      <t xml:space="preserve">Se incluye Brasil y Argentina, por ocupar el primero y tercer lugar respectivamente, dentro de los países latinoamericanos con mayor número de artículos publicados en el conjunto de datos de </t>
    </r>
    <r>
      <rPr>
        <i/>
        <sz val="11"/>
        <color theme="1"/>
        <rFont val="Montserrat"/>
      </rPr>
      <t>Incites</t>
    </r>
    <r>
      <rPr>
        <sz val="11"/>
        <color theme="1"/>
        <rFont val="Montserrat"/>
      </rPr>
      <t>.</t>
    </r>
  </si>
  <si>
    <t>FACTOR DE IMPACTO DE CITAS A LOS ARTÍCULOS ACADÉMICOS, POR PAÍS Y AÑO DE PUBLICACIÓN, 2007-2019</t>
  </si>
  <si>
    <t>PARTICIPACIÓN PORCENTUAL DEL NÚMERO DE ARTÍCULOS PUBLICADOS POR PAÍS CON RESPECTO A LA PRODUCCIÓN MUNDIAL, 2007-2019</t>
  </si>
  <si>
    <t>ARTÍCULOS ACADÉMICOS PUBLICADOS, POR PAÍS Y QUINQUENIO, 2007-2019</t>
  </si>
  <si>
    <t>CITAS A LOS ARTÍCULOS ACADÉMICOS, POR PAÍS Y QUINQUENIO, 2007-2019</t>
  </si>
  <si>
    <t>FACTOR DE IMPACTO DE CITAS A LOS ARTÍCULOS ACADÉMICOS, POR PAÍS Y QUINQUENIO, 2007-2019</t>
  </si>
  <si>
    <t>FACTOR DE IMPACTO RELATIVO AL MUNDO*, POR PAÍS Y QUINQUENIO, 2007-2019</t>
  </si>
  <si>
    <t>Año</t>
  </si>
  <si>
    <t>Solicitantes nacionales</t>
  </si>
  <si>
    <t>EE.UU.</t>
  </si>
  <si>
    <t>Otros</t>
  </si>
  <si>
    <t>Total solicitantes extranjeros</t>
  </si>
  <si>
    <t>Fuente: Instituto Mexicano de Propiedad Industrial (IMPI), “IMPI en cifras 2019”. Cifras de enero de 1993 a diciembre de 2019. Consultado el 24 de julio de 2020, en: https://www.gob.mx/impi/documentos/instituto-mexicano-de-la-propiedad-industrial-en-cifras-impi-en-cifras</t>
  </si>
  <si>
    <t>Patentes otorgadas a titulares nacionales</t>
  </si>
  <si>
    <t xml:space="preserve">Total de patentes otorgadas a extranjeros </t>
  </si>
  <si>
    <t xml:space="preserve">Los datos de patentes otorgadas en Italia y España, en los años 2017 y 2018, fueron obtenidos a través del Centro de Datos Estadísticos de la Organización Mundial de Propiedad Intelectual (OMPI), Indicador: Total de patentes concedidas (presentación directa y entrada en la fase nacional del PCT),  tipo de informe: recuento por oficina de presentación (México) y el origen (Italia y España). Consultado el 06 de julio de 2020 en: https://www3.wipo.int/ipstats/index.htm?lang=es </t>
  </si>
  <si>
    <t>III.17 PATENTES SOLICITADAS POR ENTIDAD FEDERATIVA, 2008-2019</t>
  </si>
  <si>
    <t>Ciudad de México</t>
  </si>
  <si>
    <t>Jalisco</t>
  </si>
  <si>
    <t>Coahuila</t>
  </si>
  <si>
    <t>Nuevo León</t>
  </si>
  <si>
    <t>Puebla</t>
  </si>
  <si>
    <t>Estado de México</t>
  </si>
  <si>
    <t>Sinaloa</t>
  </si>
  <si>
    <t>Hidalgo</t>
  </si>
  <si>
    <t>Querétaro</t>
  </si>
  <si>
    <t>Guanajuato</t>
  </si>
  <si>
    <t>Chihuahua</t>
  </si>
  <si>
    <t>Sonora</t>
  </si>
  <si>
    <t xml:space="preserve">Baja California </t>
  </si>
  <si>
    <t>Morelos</t>
  </si>
  <si>
    <t>San Luis Potosí</t>
  </si>
  <si>
    <t>Yucatán</t>
  </si>
  <si>
    <t>Tabasco</t>
  </si>
  <si>
    <t>Tamaulipas</t>
  </si>
  <si>
    <t>Michoacán</t>
  </si>
  <si>
    <t>Veracruz</t>
  </si>
  <si>
    <t>Campeche</t>
  </si>
  <si>
    <t>Chiapas</t>
  </si>
  <si>
    <t>Aguascalientes</t>
  </si>
  <si>
    <t>Oaxaca</t>
  </si>
  <si>
    <t>Baja California Sur</t>
  </si>
  <si>
    <t>Durango</t>
  </si>
  <si>
    <t>Guerrero</t>
  </si>
  <si>
    <t>Nayarit</t>
  </si>
  <si>
    <t>Colima</t>
  </si>
  <si>
    <t>Zacatecas</t>
  </si>
  <si>
    <t>Quintana Roo</t>
  </si>
  <si>
    <t>Tlaxcala</t>
  </si>
  <si>
    <t>Sin clasificar*</t>
  </si>
  <si>
    <t>Entidad Federativa</t>
  </si>
  <si>
    <t>PATENTES SOLICITADAS POR ENTIDAD FEDERATIVA, 2008-2019</t>
  </si>
  <si>
    <t>III.18 SOLICITUDES DE PATENTES POR EXTRANJEROS DE ACUERDO CON EL ÁREA TECNOLÓGICA*, 2010-2018</t>
  </si>
  <si>
    <t>Área tecnológica</t>
  </si>
  <si>
    <t>16 - Productos farmacéuticos</t>
  </si>
  <si>
    <t>32 - Transporte</t>
  </si>
  <si>
    <t>14 - Productos orgánicos elaborados</t>
  </si>
  <si>
    <t>15 - Biotecnología</t>
  </si>
  <si>
    <t>19 - Química de materiales</t>
  </si>
  <si>
    <t>13 - Tecnología médica</t>
  </si>
  <si>
    <t>25 - Manejo</t>
  </si>
  <si>
    <t>1 - Aparatos electrónicos, ingeniería electrónica, energía eléctrica</t>
  </si>
  <si>
    <t>35 - Ingeniería civil</t>
  </si>
  <si>
    <t>29 - Otra maquinaria especial</t>
  </si>
  <si>
    <t>III.19 PRINCIPALES ÁREAS TECNOLÓGICAS* DE SOLICITUDES DE PATENTES, POR SOLICITANTES NACIONALES, 2010-2018</t>
  </si>
  <si>
    <t>16. Farmacéutica</t>
  </si>
  <si>
    <t>19. Química de Materiales</t>
  </si>
  <si>
    <t xml:space="preserve">13. Tecnología Médica </t>
  </si>
  <si>
    <t>18. Química de Alimentos</t>
  </si>
  <si>
    <t>10. Equipos de Medición</t>
  </si>
  <si>
    <t>29. Otra Maquinaria Especial</t>
  </si>
  <si>
    <t>35. Ingeniería Civil</t>
  </si>
  <si>
    <t>15. Biotecnología</t>
  </si>
  <si>
    <t>32. Transporte</t>
  </si>
  <si>
    <t>Fuente: Centro de datos estadísticos de la Organización Mundial de Propiedad Intelectual (OMPI). Última actualización: abril de 2020. Indicador: Solicitudes de patente por sector de tecnología, recuento por oficina de presentación (México) y lugar de residencia del solicitante nombrado primero (México). Consultado el 06 de julio de 2020 en: https://www3.wipo.int/ipstats/index.htm?lang=es 
La información que proporciona el Centro de Datos Estadísticos de la OMPI tiene un desfase con respecto al año de consulta. Los datos de la OMPI cambian periódicamente, algunos indicadores se basan en la base de datos Patstat. Cuando se recibe una nueva versión de esa base de datos, se vuelven a compilar los indicadores de la tecnología y de las familias de patentes. Por tal motivo, los datos aquí mostrados difieren de los señalados en los IGECTI previos.</t>
  </si>
  <si>
    <t>III.20. PRINCIPALES PAÍSES EXTRANJEROS DONDE MEXICANOS SOLICITAN PATENTES, 2010-2019</t>
  </si>
  <si>
    <t>Oficina de patentes</t>
  </si>
  <si>
    <t>China</t>
  </si>
  <si>
    <t>India</t>
  </si>
  <si>
    <t>República de Corea</t>
  </si>
  <si>
    <t>Año/Código de oficina (inglés)</t>
  </si>
  <si>
    <t>US</t>
  </si>
  <si>
    <t>CN</t>
  </si>
  <si>
    <t>BR</t>
  </si>
  <si>
    <t>CA</t>
  </si>
  <si>
    <t>JP</t>
  </si>
  <si>
    <t>IN</t>
  </si>
  <si>
    <t>CO</t>
  </si>
  <si>
    <t>AU</t>
  </si>
  <si>
    <t>CL</t>
  </si>
  <si>
    <t>KR</t>
  </si>
  <si>
    <t>Oficina de Patentes de la Unión Europea</t>
  </si>
  <si>
    <t>Federación Rusa</t>
  </si>
  <si>
    <t>EP</t>
  </si>
  <si>
    <t>RU</t>
  </si>
  <si>
    <t>n.d.</t>
  </si>
  <si>
    <t xml:space="preserve">Fuente: Centro de datos estadísticos de la Organización Mundial de Propiedad Intelectual (OMPI). Última actualización: abril 2020. Indicador: Total de solicitudes de patente (presentación directa y entradas en la fase nacional PCT), recuento por oficina de presentación (todos, excepto México) y origen (México). Consultado el 06 de julio de 2020 en: https://www3.wipo.int/ipstats/index.htm?lang=es </t>
  </si>
  <si>
    <t xml:space="preserve"> Los datos de la OMPI cambian periódicamente, algunos indicadores se basan en la base de datos Patstat. Cuando se recibe una nueva versión de esa base de datos, se vuelven a compilar los indicadores de la tecnología y de las familias de patentes. Por tal motivo, los datos aquí mostrados difieren de los señalados en los IGECTI previos.</t>
  </si>
  <si>
    <t>III.22 NÚMERO DE PATENTES SOLICITADAS EN MÉXICO, VÍA PCT Y VÍA NORMAL, 2007-2019</t>
  </si>
  <si>
    <t>Vía PCT</t>
  </si>
  <si>
    <t>Normal</t>
  </si>
  <si>
    <t>III.23 RELACIONES DE DEPENDENCIA Y AUTOSUFICIENCIA, COEFICIENTE DE INVENTIVA Y TASA DE DIFUSIÓN PARA MÉXICO, 2010-2019</t>
  </si>
  <si>
    <t>1/ Solicitudes de Extranjeros/Solicitudes de Nacionales.</t>
  </si>
  <si>
    <t>2/ Solicitudes de Nacionales/Solicitudes Totales.</t>
  </si>
  <si>
    <t>3/ Solicitudes de Nacionales por cada 10,000 Habitantes.</t>
  </si>
  <si>
    <t>4/ Solicitudes de Mexicanos en el Extranjero/Solicitudes de residentes.</t>
  </si>
  <si>
    <t xml:space="preserve">Datos de solicitudes de patente de mexicanos en el extranjero. Fuente: Centro de datos estadísticos de la Organización Mundial de Propiedad Intelectual (OMPI). Última actualización: abril 2020. Indicador: Total de solicitudes de patente (presentación directa y entradas en la fase nacional PCT), recuento por oficina de presentación (todos, excepto México) y lugar de residencia del solicitante nombrado primero (México). </t>
  </si>
  <si>
    <t>Fuentes: OMPI, IMPI. Consultado en julio de 2020</t>
  </si>
  <si>
    <t>Fuente: Centro de datos estadísticos de la Organización Mundial de Propiedad Intelectual (OMPI). Última actualización: abril de 2020. Indicador: Solicitudes de patente por sector de tecnología, recuento por oficina de presentación (México) y lugar de residencia del solicitante nombrado primero (todos los países, excepto México). Consultado el 06 de julio de 2020 en: https://www3.wipo.int/ipstats/index.htm?lang=es 
La información que proporciona el Centro de Datos Estadísticos de la OMPI tiene un desfase de dos años con respecto al año de consulta. Los datos de la OMPI cambian periódicamente, algunos indicadores se basan en la base de datos Patstat. Cuando se recibe una nueva versión de esa base de datos, se vuelven a compilar los indicadores de la tecnología y de las familias de patentes. Por tal motivo, los datos aquí mostrados difieren de los señalados en los IGECTI previos.</t>
  </si>
  <si>
    <t>SOLICITUDES DE PATENTES POR EXTRANJEROS DE ACUERDO CON EL ÁREA TECNOLÓGICA*, 2010-2018</t>
  </si>
  <si>
    <t>PRINCIPALES ÁREAS TECNOLÓGICAS* DE SOLICITUDES DE PATENTES, POR SOLICITANTES NACIONALES, 2010-2018</t>
  </si>
  <si>
    <t>Fuente: Centro de datos estadísticos de la Organización Mundial de Propiedad Intelectual (OMPI). Última actualización: abril de 2020.  Indicador: Total de solicitudes de patentes (solicitudes directas y por vía PCT en fase nacional. Tipo de reporte: Cuenta por oficina de registro y origen del solicitante. Consultado el 06 de julio de 2020 en: https://www3.wipo.int/ipstats/index.htm?lang=es 
Los datos de la OMPI cambian periódicamente, algunos indicadores se basan en la base de datos Patstat. Cuando se recibe una nueva versión de esa base de datos, se vuelven a compilar los indicadores de la tecnología y de las familias de patentes. Por tal motivo, los datos aquí mostrados difieren de los señalados en los IGECTI previos.</t>
  </si>
  <si>
    <t>PRINCIPALES PAÍSES EXTRANJEROS DONDE MEXICANOS SOLICITAN PATENTES, 2010-2019</t>
  </si>
  <si>
    <t>NÚMERO DE PATENTES SOLICITADAS EN MÉXICO, VÍA PCT Y VÍA NORMAL, 2007-2019</t>
  </si>
  <si>
    <r>
      <t>Relación de dependencia</t>
    </r>
    <r>
      <rPr>
        <b/>
        <vertAlign val="superscript"/>
        <sz val="12"/>
        <color rgb="FF000000"/>
        <rFont val="Montserrat"/>
      </rPr>
      <t>1/</t>
    </r>
  </si>
  <si>
    <r>
      <t>Relación de autosuficiencia</t>
    </r>
    <r>
      <rPr>
        <b/>
        <vertAlign val="superscript"/>
        <sz val="12"/>
        <color rgb="FF000000"/>
        <rFont val="Montserrat"/>
      </rPr>
      <t>2/</t>
    </r>
  </si>
  <si>
    <r>
      <t>Coeficiente de inventiva</t>
    </r>
    <r>
      <rPr>
        <b/>
        <vertAlign val="superscript"/>
        <sz val="12"/>
        <color rgb="FF000000"/>
        <rFont val="Montserrat"/>
      </rPr>
      <t>3/</t>
    </r>
  </si>
  <si>
    <r>
      <t>Tasa de difusión</t>
    </r>
    <r>
      <rPr>
        <b/>
        <vertAlign val="superscript"/>
        <sz val="12"/>
        <color rgb="FF000000"/>
        <rFont val="Montserrat"/>
      </rPr>
      <t>4/</t>
    </r>
  </si>
  <si>
    <t>Millones de dólares</t>
  </si>
  <si>
    <t>Ingresos</t>
  </si>
  <si>
    <t>Egresos</t>
  </si>
  <si>
    <t>Saldo*</t>
  </si>
  <si>
    <t>Total de transacciones**</t>
  </si>
  <si>
    <t>*Saldo: Ingresos - Egresos</t>
  </si>
  <si>
    <t>**Total de transacciones: Ingresos + Egresos</t>
  </si>
  <si>
    <t>*** Tasa de Cobertura: Ingresos / Egresos.</t>
  </si>
  <si>
    <t>e/  Datos estimados.</t>
  </si>
  <si>
    <t>Fuente: Datos calculados por Conacyt con base en información proveniente de la Encuesta sobre Investigación y Desarrollo Tecnológico (ESIDET) 2012, 2014, 2017,  INEGI-Conacyt. Indicador: Número total de los ingresos y egresos al extranjero por transferencia de tecnología realizados por las empresas del sector productivo.</t>
  </si>
  <si>
    <t>n. d.</t>
  </si>
  <si>
    <t>Corea</t>
  </si>
  <si>
    <t>Nueva Zelanda</t>
  </si>
  <si>
    <t>República Eslovaca</t>
  </si>
  <si>
    <t>Países no miembros de la OCDE</t>
  </si>
  <si>
    <t xml:space="preserve">China Taipéi </t>
  </si>
  <si>
    <t>Rumania</t>
  </si>
  <si>
    <t>Rusia</t>
  </si>
  <si>
    <t>Singapur</t>
  </si>
  <si>
    <t>Sudáfrica</t>
  </si>
  <si>
    <t>n.d.: No disponible.</t>
  </si>
  <si>
    <t>Fuente: Datos calculados por Conacyt con base en información proveniente de la Encuesta sobre Investigación y Desarrollo Tecnológico (ESIDET) 2012, 2014, 2017. INEGI-Conacyt.</t>
  </si>
  <si>
    <t>China Taipéi</t>
  </si>
  <si>
    <r>
      <t>2017</t>
    </r>
    <r>
      <rPr>
        <b/>
        <vertAlign val="superscript"/>
        <sz val="12"/>
        <color indexed="8"/>
        <rFont val="Montserrat"/>
      </rPr>
      <t>e/</t>
    </r>
  </si>
  <si>
    <r>
      <t>2018</t>
    </r>
    <r>
      <rPr>
        <b/>
        <vertAlign val="superscript"/>
        <sz val="12"/>
        <color indexed="8"/>
        <rFont val="Montserrat"/>
      </rPr>
      <t>e/</t>
    </r>
  </si>
  <si>
    <r>
      <t>2019</t>
    </r>
    <r>
      <rPr>
        <b/>
        <vertAlign val="superscript"/>
        <sz val="12"/>
        <color indexed="8"/>
        <rFont val="Montserrat"/>
      </rPr>
      <t>e/</t>
    </r>
  </si>
  <si>
    <r>
      <t>Tasa de cobertura</t>
    </r>
    <r>
      <rPr>
        <b/>
        <vertAlign val="superscript"/>
        <sz val="12"/>
        <color rgb="FF000000"/>
        <rFont val="Montserrat"/>
      </rPr>
      <t>***</t>
    </r>
  </si>
  <si>
    <t>III.24 BPT DE MÉXICO, 2011-2019</t>
  </si>
  <si>
    <t>BPT DE MÉXICO, 2011-2019</t>
  </si>
  <si>
    <t>III.25 BALANZA DE PAGOS TECNOLÓGICA: INGRESOS, 2010-2015</t>
  </si>
  <si>
    <r>
      <rPr>
        <sz val="11"/>
        <rFont val="Montserrat"/>
      </rPr>
      <t>OECD</t>
    </r>
    <r>
      <rPr>
        <i/>
        <sz val="11"/>
        <rFont val="Montserrat"/>
      </rPr>
      <t>, Main Science and Technology Indicators. Volume 2018/1</t>
    </r>
  </si>
  <si>
    <r>
      <t xml:space="preserve">           </t>
    </r>
    <r>
      <rPr>
        <sz val="12"/>
        <rFont val="Montserrat"/>
      </rPr>
      <t>OECD</t>
    </r>
    <r>
      <rPr>
        <i/>
        <sz val="12"/>
        <rFont val="Montserrat"/>
      </rPr>
      <t>, Main Science and Technology Indicators. Volume 2018/1</t>
    </r>
  </si>
  <si>
    <t>III.26 BALANZA DE PAGOS TECNOLÓGICA: EGRESOS, 2010-2015</t>
  </si>
  <si>
    <t>III.27 BALANZA DE PAGOS TECNOLÓGICA: TOTAL DE TRANSACCIONES, 2010-2015</t>
  </si>
  <si>
    <r>
      <rPr>
        <sz val="12"/>
        <rFont val="Montserrat"/>
      </rPr>
      <t>OECD</t>
    </r>
    <r>
      <rPr>
        <i/>
        <sz val="12"/>
        <rFont val="Montserrat"/>
      </rPr>
      <t>, Main Science and Technology Indicators. Volume 2018/1</t>
    </r>
  </si>
  <si>
    <t>III.28 BALANZA DE PAGOS TECNOLÓGICA: SALDO, 2010-2015</t>
  </si>
  <si>
    <t>III.29 BALANZA DE PAGOS TECNOLÓGICA:  TASA DE COBERTURA, 2010-2015</t>
  </si>
  <si>
    <t>Sector de ejecución</t>
  </si>
  <si>
    <t xml:space="preserve">    Sector de financiamiento</t>
  </si>
  <si>
    <t>Productivo</t>
  </si>
  <si>
    <t>Total sector productivo</t>
  </si>
  <si>
    <t>Gobierno</t>
  </si>
  <si>
    <t xml:space="preserve">    Inversión federal</t>
  </si>
  <si>
    <t xml:space="preserve">        Ramo 10 Economía</t>
  </si>
  <si>
    <t xml:space="preserve">        Ramo 8 Agricultura, Ganadería, Desarrollo Rural, Pesca y Alimentación</t>
  </si>
  <si>
    <t>Total sector gobierno</t>
  </si>
  <si>
    <t xml:space="preserve">    Gobierno</t>
  </si>
  <si>
    <t>Total innovación</t>
  </si>
  <si>
    <t>Los totales pueden no coincidir con la suma de las columnas debido al redondeo de las cifras.</t>
  </si>
  <si>
    <t>1/ INEGI-Conacyt, Encuesta sobre Investigación y Desarrollo Tecnológico (ESIDET); 2012, 2014.</t>
  </si>
  <si>
    <t>Fuentes: SHCP, Cuenta de la Hacienda Pública Federal, 2009-2019.</t>
  </si>
  <si>
    <t>Deflactor</t>
  </si>
  <si>
    <t>Fuentes: SHCP, Cuenta de la Hacienda Pública Federal, 2010-2019.</t>
  </si>
  <si>
    <t xml:space="preserve">    Productivo1/ 2/</t>
  </si>
  <si>
    <t xml:space="preserve">        Ramo 38 Consejo Nacional de Ciencia y Tecnología2/</t>
  </si>
  <si>
    <t xml:space="preserve">    Productivo1/</t>
  </si>
  <si>
    <r>
      <t xml:space="preserve">    Productivo</t>
    </r>
    <r>
      <rPr>
        <vertAlign val="superscript"/>
        <sz val="12"/>
        <color theme="1"/>
        <rFont val="Montserrat"/>
      </rPr>
      <t>1/ 2/</t>
    </r>
  </si>
  <si>
    <r>
      <t xml:space="preserve">        Ramo 38 Consejo Nacional de Ciencia y Tecnología</t>
    </r>
    <r>
      <rPr>
        <vertAlign val="superscript"/>
        <sz val="12"/>
        <color theme="1"/>
        <rFont val="Montserrat"/>
      </rPr>
      <t>2/</t>
    </r>
  </si>
  <si>
    <r>
      <t xml:space="preserve">    Productivo</t>
    </r>
    <r>
      <rPr>
        <vertAlign val="superscript"/>
        <sz val="12"/>
        <color theme="1"/>
        <rFont val="Montserrat"/>
      </rPr>
      <t>1/</t>
    </r>
  </si>
  <si>
    <t>INEGI-Conacyt, Encuesta sobre Investigación y Desarrollo Tecnológico (ESIDET); 2012, 2014.</t>
  </si>
  <si>
    <t>III.37</t>
  </si>
  <si>
    <t>Grupos de bienes</t>
  </si>
  <si>
    <t>Aeronáutica</t>
  </si>
  <si>
    <t>Armamento</t>
  </si>
  <si>
    <t>Electrónica-Telecomunicaciones</t>
  </si>
  <si>
    <t>Farmacéuticos</t>
  </si>
  <si>
    <t>Instrumentos Científicos</t>
  </si>
  <si>
    <t>Maquinaria Eléctrica</t>
  </si>
  <si>
    <t>Químicos</t>
  </si>
  <si>
    <t>Los totales pueden no coincidir con la suma debido al redondeo de las cifras.</t>
  </si>
  <si>
    <t>Fuente: Elaboración propia con información de la Secretaría de Economía hasta 2018.</t>
  </si>
  <si>
    <r>
      <t>2018</t>
    </r>
    <r>
      <rPr>
        <b/>
        <vertAlign val="superscript"/>
        <sz val="12"/>
        <rFont val="Montserrat"/>
      </rPr>
      <t>r/</t>
    </r>
  </si>
  <si>
    <r>
      <t>2019</t>
    </r>
    <r>
      <rPr>
        <b/>
        <vertAlign val="superscript"/>
        <sz val="12"/>
        <rFont val="Montserrat"/>
      </rPr>
      <t>e/</t>
    </r>
  </si>
  <si>
    <t>Computadoras-Máquinas de oficina</t>
  </si>
  <si>
    <t>III.30 EXPORTACIONES DE BAT POR GRUPOS DE BIENES, 2012-2019</t>
  </si>
  <si>
    <t>III.31 IMPORTACIONES DE BAT POR GRUPOS DE BIENES, 2012-2019</t>
  </si>
  <si>
    <t>Maquinaria no Eléctrica</t>
  </si>
  <si>
    <t>EXPORTACIONES DE BAT POR GRUPOS DE BIENES, 2012-2019. Millones de dólares</t>
  </si>
  <si>
    <t>IMPORTACIONES DE BAT POR GRUPOS DE BIENES, 2012-2019. Millones de dólares</t>
  </si>
  <si>
    <t>SALDO DE BAT POR GRUPOS DE BIENES, 2012-2019. Millones de dólares</t>
  </si>
  <si>
    <t>TASA DE COBERTURA DE BAT POR GRUPOS DE BIENES, 2012-2019</t>
  </si>
  <si>
    <t>III.32 SALDO DE BAT POR GRUPOS DE BIENES, 2012-2019</t>
  </si>
  <si>
    <t>III.33 TASA DE COBERTURA DE BAT POR GRUPOS DE BIENES, 2012-2019</t>
  </si>
  <si>
    <t>r/ Cifras en revisión.</t>
  </si>
  <si>
    <t>e/ Cifras estimadas.</t>
  </si>
  <si>
    <t>III.34 COMERCIO TOTAL DE BAT POR GRUPOS DE BIENES, 2012-2019</t>
  </si>
  <si>
    <t>COMERCIO TOTAL DE BAT POR GRUPOS DE BIENES, 2012-2019. Millones de dólares</t>
  </si>
  <si>
    <t>FACTOR DE IMPACTO ANUAL DE CITAS A LOS ARTÍCULOS PUBLICADOS POR INVESTIGADORES ADSCRITOS A INSTITUCIONES EN MÉXICO POR ÁREA DE INVESTIGACIÓN, 2007-2019</t>
  </si>
  <si>
    <t>III.3 FACTOR DE IMPACTO ANUAL DE CITAS A LOS ARTÍCULOS PUBLICADOS POR INVESTIGADORES ADSCRITOS A INSTITUCIONES EN MÉXICO POR ÁREA DE INVESTIGACIÓN, 2007-2019</t>
  </si>
  <si>
    <t>Promedio (2007-2019)</t>
  </si>
  <si>
    <t>III.15 SOLICITUDES DE PATENTE EN MÉXICO, POR SOLICITANTES NACIONALES Y EXTRANJEROS, 2008-2019</t>
  </si>
  <si>
    <t>III.16 PATENTES OTORGADAS EN MÉXICO A TITULARES NACIONALES Y EXTRANJEROS, 2008-2019</t>
  </si>
  <si>
    <t>SOLICITUDES DE PATENTE EN MÉXICO, POR SOLICITANTES NACIONALES Y EXTRANJEROS, 2008-2019</t>
  </si>
  <si>
    <t>PATENTES OTORGADAS EN MÉXICO A TITULARES NACIONALES Y EXTRANJEROS, 2008-2019</t>
  </si>
  <si>
    <t>*Las áreas tecnológicas se basan en la Tabla de concordancia de la Clasificación Internacional de Patentes (CIP). Información consultada en abril 2020 en: https://www.oepm.es/export/sites/oepm/comun/documentos_relacionados/Memorias_de_Actividades_y_Estadisticas/estadisticas/Tabla_Concordancia_Sectores_Tecnicos_Con_CIP.pdf
La selección de las áreas depende del mayor al menor número de solicitudes en el último año disponible. Sólo se presentan las 10 áreas tecnológicas con el mayor número de solicitudes.</t>
  </si>
  <si>
    <t>*Las áreas tecnológicas se basan en la Tabla de concordancia de la Clasificación Internacional de Patentes (CIP). Información consultada en abril 2020 en: https://www.oepm.es/export/sites/oepm/comun/documentos_relacionados/Memorias_de_Actividades_y_Estadisticas/estadisticas/Tabla_Concordancia_Sectores_Tecnicos_Con_CIP.pdf
La selección de las áreas depende del mayor al menor número de solicitudes en el último año disponible. Sólo se presentan las 10 principales áreas tecnológicas, acorde al número de solicitudes.</t>
  </si>
  <si>
    <t>20. Materiales, metalurgia</t>
  </si>
  <si>
    <t>2/ Cifras revisadas para los años 2010 a 2014.</t>
  </si>
  <si>
    <t>III.35 GASTO EN INNOVACIÓN POR SECTOR DE EJECUCIÓN Y FUENTE DE LOS FONDOS, 2010-2019</t>
  </si>
  <si>
    <t>III.36 GASTO EN INNOVACIÓN POR SECTOR DE EJECUCIÓN Y FUENTE DE LOS FONDOS, 2010-2019</t>
  </si>
  <si>
    <t>III.37 GASTO EN INNOVACIÓN POR SECTOR DE EJECUCIÓN Y FUENTE DE LOS FONDOS, 2010-2019</t>
  </si>
  <si>
    <t>GASTO EN INNOVACIÓN POR SECTOR DE EJECUCIÓN Y FUENTE DE LOS FONDOS, 2010-2019. Miles de pesos</t>
  </si>
  <si>
    <t>GASTO EN INNOVACIÓN POR SECTOR DE EJECUCIÓN Y FUENTE DE LOS FONDOS, 2010-2019. Miles de pesos de 2019</t>
  </si>
  <si>
    <t>GASTO EN INNOVACIÓN POR SECTOR DE EJECUCIÓN Y FUENTE DE LOS FONDOS, 2010-2019. Miles de pesos de 2013</t>
  </si>
  <si>
    <t>RELACIONES DE DEPENDENCIA Y AUTOSUFICIENCIA, COEFICIENTE DE INVENTIVA Y TASA DE DIFUSIÓN PARA MÉXICO, 2010-2019</t>
  </si>
  <si>
    <t>La Tasa de cobertura por Grupo de Bien de Alta Tecnología (BAT) es el cociente del valor de las exportaciones en millones de dólares por grupo de BAT en un año, respecto al valor de las importaciones en millones de dólares del mismo grupo de BAT y año.</t>
  </si>
  <si>
    <t>El Saldo por Grupo de Bien de Alta Tecnología (BAT) corresponde a la diferencia del valor de las exportaciones en millones de dólares por grupo de BAT en un año, menos el valor de las importaciones en millones de dólares del mismo grupo de BAT y año.</t>
  </si>
  <si>
    <t>El Comercio total por Grupo de Bien de Alta Tecnología (BAT) se calcula con la suma del valor de las exportaciones en millones de dólares por grupo de BAT en un año y el valor de las importaciones en millones de dólares del mismo grupo de BAT y año.</t>
  </si>
  <si>
    <t>III.21 PRINCIPALES OFICINAS DE PROPIEDAD INTELECTUAL EXTRANJERAS DONDE SE OTORGAN PATENTES A MEXICANOS, (PRESENTACIÓN DIRECTA Y PCT), 2007-2019</t>
  </si>
  <si>
    <t>PRINCIPALES OFICINAS DE PROPIEDAD INTELECTUAL EXTRANJERAS DONDE SE OTORGAN PATENTES A MEXICANOS, (PRESENTACIÓN DIRECTA Y PCT), 2007-2019</t>
  </si>
  <si>
    <t>III.2 CITAS A LOS ARTÍCULOS PUBLICADOS POR INVESTIGADORES ADSCRITOS A INSTITUCIONES EN MÉXICO, DE ACUERDO CON EL AÑO DE PUBLICACIÓN Y EL ÁREA DE INVESTIGACIÓN, 2007-2019</t>
  </si>
  <si>
    <t>Computadoras-Máquinas de Oficina</t>
  </si>
  <si>
    <t>EE. UU.</t>
  </si>
  <si>
    <t xml:space="preserve">EE. UU. </t>
  </si>
  <si>
    <t xml:space="preserve">*Se consideran los 37 Países miembros de la Organización para la Cooperación y el Desarrollo Económicos (OCDE) consultado el 21 de julio de 2020 en: https://www.oecd.org/acerca/miembros-y-socios/ </t>
  </si>
  <si>
    <t>EE. UU</t>
  </si>
  <si>
    <t>Miles de pesos</t>
  </si>
  <si>
    <t>Miles de pesos de 2019</t>
  </si>
  <si>
    <t>Miles de pesos de 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</si>
</sst>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quot;$&quot;* #,##0.00_-;_-&quot;$&quot;* &quot;-&quot;??_-;_-@_-"/>
    <numFmt numFmtId="43" formatCode="_-* #,##0.00_-;\-* #,##0.00_-;_-* &quot;-&quot;??_-;_-@_-"/>
    <numFmt numFmtId="164" formatCode="_-* #,##0_-;\-* #,##0_-;_-* &quot;-&quot;??_-;_-@_-"/>
    <numFmt numFmtId="165" formatCode="#,##0_ ;\-#,##0\ "/>
    <numFmt numFmtId="166" formatCode="#,##0.0"/>
    <numFmt numFmtId="167" formatCode="#,##0.00_ ;[Red]\-#,##0.00\ "/>
    <numFmt numFmtId="168" formatCode="#,##0.0_ ;[Red]\-#,##0.0\ "/>
  </numFmts>
  <fonts count="32">
    <font>
      <sz val="11"/>
      <color theme="1"/>
      <name val="Calibri"/>
      <family val="2"/>
      <scheme val="minor"/>
    </font>
    <font>
      <sz val="11"/>
      <color theme="1"/>
      <name val="Calibri"/>
      <family val="2"/>
      <scheme val="minor"/>
    </font>
    <font>
      <u/>
      <sz val="11"/>
      <color theme="10"/>
      <name val="Calibri"/>
      <family val="2"/>
      <scheme val="minor"/>
    </font>
    <font>
      <sz val="12"/>
      <color theme="1"/>
      <name val="Montserrat"/>
    </font>
    <font>
      <sz val="11"/>
      <color theme="1"/>
      <name val="Montserrat"/>
    </font>
    <font>
      <b/>
      <sz val="12"/>
      <color theme="1"/>
      <name val="Montserrat"/>
    </font>
    <font>
      <b/>
      <sz val="12"/>
      <color rgb="FF9F2241"/>
      <name val="Montserrat"/>
    </font>
    <font>
      <b/>
      <sz val="16"/>
      <color rgb="FF9F2241"/>
      <name val="Montserrat"/>
    </font>
    <font>
      <b/>
      <u/>
      <sz val="12"/>
      <color rgb="FF9F2241"/>
      <name val="Montserrat"/>
    </font>
    <font>
      <b/>
      <sz val="12"/>
      <name val="Montserrat"/>
    </font>
    <font>
      <b/>
      <sz val="11"/>
      <color theme="1"/>
      <name val="Montserrat"/>
    </font>
    <font>
      <i/>
      <sz val="11"/>
      <color theme="1"/>
      <name val="Montserrat"/>
    </font>
    <font>
      <sz val="10"/>
      <name val="Arial"/>
      <family val="2"/>
    </font>
    <font>
      <b/>
      <sz val="12"/>
      <color rgb="FF000000"/>
      <name val="Montserrat"/>
    </font>
    <font>
      <sz val="12"/>
      <name val="Montserrat"/>
    </font>
    <font>
      <sz val="12"/>
      <color rgb="FF000000"/>
      <name val="Montserrat"/>
    </font>
    <font>
      <sz val="12"/>
      <color indexed="8"/>
      <name val="Montserrat"/>
    </font>
    <font>
      <sz val="11"/>
      <color indexed="8"/>
      <name val="Montserrat"/>
    </font>
    <font>
      <b/>
      <sz val="12"/>
      <color indexed="8"/>
      <name val="Montserrat"/>
    </font>
    <font>
      <sz val="11"/>
      <name val="Montserrat"/>
    </font>
    <font>
      <sz val="12"/>
      <color rgb="FFFF0000"/>
      <name val="Montserrat"/>
    </font>
    <font>
      <b/>
      <vertAlign val="superscript"/>
      <sz val="12"/>
      <color rgb="FF000000"/>
      <name val="Montserrat"/>
    </font>
    <font>
      <b/>
      <vertAlign val="superscript"/>
      <sz val="12"/>
      <color indexed="8"/>
      <name val="Montserrat"/>
    </font>
    <font>
      <b/>
      <sz val="11"/>
      <name val="Montserrat"/>
    </font>
    <font>
      <i/>
      <sz val="12"/>
      <name val="Montserrat"/>
    </font>
    <font>
      <i/>
      <sz val="11"/>
      <name val="Montserrat"/>
    </font>
    <font>
      <b/>
      <sz val="12"/>
      <color rgb="FFFF0000"/>
      <name val="Montserrat"/>
    </font>
    <font>
      <sz val="10"/>
      <name val="Geneva"/>
    </font>
    <font>
      <vertAlign val="superscript"/>
      <sz val="12"/>
      <color theme="1"/>
      <name val="Montserrat"/>
    </font>
    <font>
      <b/>
      <u/>
      <sz val="11"/>
      <color rgb="FF9F2241"/>
      <name val="Montserrat"/>
    </font>
    <font>
      <sz val="10"/>
      <name val="Montserrat"/>
    </font>
    <font>
      <b/>
      <vertAlign val="superscript"/>
      <sz val="12"/>
      <name val="Montserrat"/>
    </font>
  </fonts>
  <fills count="7">
    <fill>
      <patternFill patternType="none"/>
    </fill>
    <fill>
      <patternFill patternType="gray125"/>
    </fill>
    <fill>
      <patternFill patternType="solid">
        <fgColor rgb="FFD5BE94"/>
        <bgColor indexed="64"/>
      </patternFill>
    </fill>
    <fill>
      <patternFill patternType="solid">
        <fgColor rgb="FFE7DAC3"/>
        <bgColor indexed="64"/>
      </patternFill>
    </fill>
    <fill>
      <patternFill patternType="solid">
        <fgColor rgb="FFD5BE94"/>
        <bgColor rgb="FF000000"/>
      </patternFill>
    </fill>
    <fill>
      <patternFill patternType="solid">
        <fgColor rgb="FFE7DAC3"/>
        <bgColor rgb="FF000000"/>
      </patternFill>
    </fill>
    <fill>
      <patternFill patternType="solid">
        <fgColor theme="0"/>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auto="1"/>
      </left>
      <right/>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xf numFmtId="0" fontId="12" fillId="0" borderId="0">
      <alignment horizontal="left" wrapText="1"/>
    </xf>
    <xf numFmtId="0" fontId="27" fillId="0" borderId="0"/>
  </cellStyleXfs>
  <cellXfs count="280">
    <xf numFmtId="0" fontId="0" fillId="0" borderId="0" xfId="0"/>
    <xf numFmtId="0" fontId="3" fillId="0" borderId="0" xfId="0" applyFont="1"/>
    <xf numFmtId="0" fontId="4" fillId="0" borderId="0" xfId="0" applyFont="1"/>
    <xf numFmtId="0" fontId="5" fillId="0" borderId="0" xfId="0" applyFont="1"/>
    <xf numFmtId="0" fontId="8" fillId="0" borderId="0" xfId="4" applyFont="1" applyFill="1" applyAlignment="1" applyProtection="1">
      <alignment horizontal="right"/>
    </xf>
    <xf numFmtId="0" fontId="10" fillId="0" borderId="0" xfId="0" applyFont="1"/>
    <xf numFmtId="164" fontId="4" fillId="3" borderId="0" xfId="1" applyNumberFormat="1" applyFont="1" applyFill="1" applyBorder="1" applyAlignment="1">
      <alignment horizontal="right"/>
    </xf>
    <xf numFmtId="164" fontId="4" fillId="3" borderId="0" xfId="1" applyNumberFormat="1" applyFont="1" applyFill="1" applyBorder="1" applyAlignment="1">
      <alignment horizontal="right" indent="1"/>
    </xf>
    <xf numFmtId="0" fontId="9" fillId="3" borderId="2" xfId="0" applyFont="1" applyFill="1" applyBorder="1" applyAlignment="1">
      <alignment horizontal="center" vertical="center"/>
    </xf>
    <xf numFmtId="0" fontId="9" fillId="3" borderId="2" xfId="0" applyFont="1" applyFill="1" applyBorder="1" applyAlignment="1">
      <alignment horizontal="right" vertical="center"/>
    </xf>
    <xf numFmtId="0" fontId="9" fillId="3" borderId="2" xfId="0" applyFont="1" applyFill="1" applyBorder="1" applyAlignment="1">
      <alignment horizontal="center" vertical="center" wrapText="1"/>
    </xf>
    <xf numFmtId="0" fontId="4" fillId="3" borderId="3" xfId="0" applyFont="1" applyFill="1" applyBorder="1"/>
    <xf numFmtId="164" fontId="4" fillId="3" borderId="3" xfId="1" applyNumberFormat="1" applyFont="1" applyFill="1" applyBorder="1" applyAlignment="1">
      <alignment horizontal="right" indent="1"/>
    </xf>
    <xf numFmtId="164" fontId="4" fillId="3" borderId="3" xfId="1" applyNumberFormat="1" applyFont="1" applyFill="1" applyBorder="1" applyAlignment="1">
      <alignment horizontal="right"/>
    </xf>
    <xf numFmtId="0" fontId="4" fillId="3" borderId="0" xfId="0" applyFont="1" applyFill="1" applyBorder="1"/>
    <xf numFmtId="0" fontId="10" fillId="3" borderId="1" xfId="0" applyFont="1" applyFill="1" applyBorder="1"/>
    <xf numFmtId="164" fontId="10" fillId="3" borderId="1" xfId="1" applyNumberFormat="1" applyFont="1" applyFill="1" applyBorder="1" applyAlignment="1">
      <alignment horizontal="right" indent="1"/>
    </xf>
    <xf numFmtId="164" fontId="10" fillId="3" borderId="1" xfId="1" applyNumberFormat="1" applyFont="1" applyFill="1" applyBorder="1" applyAlignment="1">
      <alignment horizontal="right"/>
    </xf>
    <xf numFmtId="3" fontId="10" fillId="3" borderId="3" xfId="1" applyNumberFormat="1" applyFont="1" applyFill="1" applyBorder="1" applyAlignment="1" applyProtection="1">
      <alignment horizontal="right" indent="4"/>
      <protection locked="0"/>
    </xf>
    <xf numFmtId="3" fontId="10" fillId="3" borderId="0" xfId="1" applyNumberFormat="1" applyFont="1" applyFill="1" applyBorder="1" applyAlignment="1" applyProtection="1">
      <alignment horizontal="right" indent="4"/>
      <protection locked="0"/>
    </xf>
    <xf numFmtId="3" fontId="10" fillId="3" borderId="1" xfId="1" applyNumberFormat="1" applyFont="1" applyFill="1" applyBorder="1" applyAlignment="1" applyProtection="1">
      <alignment horizontal="right" indent="4"/>
      <protection locked="0"/>
    </xf>
    <xf numFmtId="0" fontId="10" fillId="3" borderId="0" xfId="0" applyFont="1" applyFill="1" applyBorder="1"/>
    <xf numFmtId="165" fontId="10" fillId="3" borderId="1" xfId="1" applyNumberFormat="1" applyFont="1" applyFill="1" applyBorder="1" applyAlignment="1">
      <alignment horizontal="right" indent="2"/>
    </xf>
    <xf numFmtId="165" fontId="10" fillId="3" borderId="1" xfId="1" applyNumberFormat="1" applyFont="1" applyFill="1" applyBorder="1" applyAlignment="1">
      <alignment horizontal="right" indent="3"/>
    </xf>
    <xf numFmtId="165" fontId="10" fillId="3" borderId="0" xfId="1" applyNumberFormat="1" applyFont="1" applyFill="1" applyBorder="1" applyAlignment="1">
      <alignment horizontal="right" indent="4"/>
    </xf>
    <xf numFmtId="165" fontId="10" fillId="3" borderId="1" xfId="1" applyNumberFormat="1" applyFont="1" applyFill="1" applyBorder="1" applyAlignment="1">
      <alignment horizontal="right" indent="4"/>
    </xf>
    <xf numFmtId="0" fontId="4" fillId="0" borderId="0" xfId="0" applyFont="1" applyFill="1" applyBorder="1" applyAlignment="1"/>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2" fontId="10" fillId="3" borderId="0" xfId="0" applyNumberFormat="1" applyFont="1" applyFill="1" applyBorder="1" applyAlignment="1">
      <alignment horizontal="right" indent="2"/>
    </xf>
    <xf numFmtId="2" fontId="10" fillId="3" borderId="1" xfId="0" applyNumberFormat="1" applyFont="1" applyFill="1" applyBorder="1" applyAlignment="1">
      <alignment horizontal="right" indent="2"/>
    </xf>
    <xf numFmtId="2" fontId="10" fillId="3" borderId="0" xfId="0" applyNumberFormat="1" applyFont="1" applyFill="1" applyBorder="1" applyAlignment="1">
      <alignment horizontal="right" indent="4"/>
    </xf>
    <xf numFmtId="2" fontId="10" fillId="3" borderId="1" xfId="0" applyNumberFormat="1" applyFont="1" applyFill="1" applyBorder="1" applyAlignment="1">
      <alignment horizontal="right" indent="4"/>
    </xf>
    <xf numFmtId="2" fontId="4" fillId="3" borderId="0" xfId="0" applyNumberFormat="1" applyFont="1" applyFill="1" applyBorder="1" applyAlignment="1">
      <alignment horizontal="right" indent="2"/>
    </xf>
    <xf numFmtId="165" fontId="4" fillId="3" borderId="0" xfId="1" applyNumberFormat="1" applyFont="1" applyFill="1" applyBorder="1" applyAlignment="1">
      <alignment horizontal="right" indent="2"/>
    </xf>
    <xf numFmtId="165" fontId="4" fillId="3" borderId="0" xfId="1" applyNumberFormat="1" applyFont="1" applyFill="1" applyBorder="1" applyAlignment="1">
      <alignment horizontal="right" indent="3"/>
    </xf>
    <xf numFmtId="0" fontId="5" fillId="0" borderId="0" xfId="0" applyFont="1" applyFill="1" applyAlignment="1"/>
    <xf numFmtId="0" fontId="4" fillId="0" borderId="0" xfId="0" applyFont="1" applyFill="1"/>
    <xf numFmtId="0" fontId="3" fillId="0" borderId="0" xfId="0" applyFont="1" applyFill="1"/>
    <xf numFmtId="0" fontId="3" fillId="3" borderId="0" xfId="0" applyFont="1" applyFill="1" applyBorder="1"/>
    <xf numFmtId="0" fontId="5" fillId="3" borderId="0" xfId="0" applyFont="1" applyFill="1" applyBorder="1"/>
    <xf numFmtId="0" fontId="5" fillId="3" borderId="1" xfId="0" applyFont="1" applyFill="1" applyBorder="1"/>
    <xf numFmtId="165" fontId="3" fillId="3" borderId="0" xfId="1" applyNumberFormat="1" applyFont="1" applyFill="1" applyBorder="1" applyAlignment="1">
      <alignment horizontal="right" indent="2"/>
    </xf>
    <xf numFmtId="165" fontId="5" fillId="3" borderId="1" xfId="1" applyNumberFormat="1" applyFont="1" applyFill="1" applyBorder="1" applyAlignment="1">
      <alignment horizontal="right" indent="2"/>
    </xf>
    <xf numFmtId="0" fontId="3" fillId="3" borderId="0" xfId="0" applyFont="1" applyFill="1"/>
    <xf numFmtId="0" fontId="5" fillId="3" borderId="0" xfId="0" applyFont="1" applyFill="1"/>
    <xf numFmtId="165" fontId="5" fillId="3" borderId="1" xfId="0" applyNumberFormat="1" applyFont="1" applyFill="1" applyBorder="1" applyAlignment="1">
      <alignment horizontal="right" indent="2"/>
    </xf>
    <xf numFmtId="0" fontId="3" fillId="3" borderId="1" xfId="0" applyFont="1" applyFill="1" applyBorder="1"/>
    <xf numFmtId="2" fontId="3" fillId="3" borderId="0" xfId="0" applyNumberFormat="1" applyFont="1" applyFill="1" applyBorder="1" applyAlignment="1">
      <alignment horizontal="right" indent="2"/>
    </xf>
    <xf numFmtId="2" fontId="5" fillId="3" borderId="0" xfId="0" applyNumberFormat="1" applyFont="1" applyFill="1" applyBorder="1" applyAlignment="1">
      <alignment horizontal="right" indent="2"/>
    </xf>
    <xf numFmtId="2" fontId="3" fillId="3" borderId="1" xfId="0" applyNumberFormat="1" applyFont="1" applyFill="1" applyBorder="1" applyAlignment="1">
      <alignment horizontal="right" indent="2"/>
    </xf>
    <xf numFmtId="2" fontId="5" fillId="3" borderId="1" xfId="0" applyNumberFormat="1" applyFont="1" applyFill="1" applyBorder="1" applyAlignment="1">
      <alignment horizontal="right" indent="2"/>
    </xf>
    <xf numFmtId="2" fontId="3" fillId="3" borderId="0" xfId="0" applyNumberFormat="1" applyFont="1" applyFill="1" applyBorder="1" applyAlignment="1">
      <alignment horizontal="right" indent="3"/>
    </xf>
    <xf numFmtId="2" fontId="5" fillId="3" borderId="0" xfId="0" applyNumberFormat="1" applyFont="1" applyFill="1" applyBorder="1" applyAlignment="1">
      <alignment horizontal="right" indent="3"/>
    </xf>
    <xf numFmtId="2" fontId="3" fillId="3" borderId="1" xfId="0" applyNumberFormat="1" applyFont="1" applyFill="1" applyBorder="1" applyAlignment="1">
      <alignment horizontal="right" indent="3"/>
    </xf>
    <xf numFmtId="2" fontId="5" fillId="3" borderId="1" xfId="0" applyNumberFormat="1" applyFont="1" applyFill="1" applyBorder="1" applyAlignment="1">
      <alignment horizontal="right" indent="3"/>
    </xf>
    <xf numFmtId="0" fontId="4" fillId="0" borderId="0" xfId="0" applyFont="1" applyBorder="1"/>
    <xf numFmtId="0" fontId="3" fillId="0" borderId="0" xfId="0" applyFont="1" applyBorder="1"/>
    <xf numFmtId="165" fontId="5" fillId="3" borderId="0" xfId="1" applyNumberFormat="1" applyFont="1" applyFill="1" applyBorder="1" applyAlignment="1">
      <alignment horizontal="right" indent="2"/>
    </xf>
    <xf numFmtId="2" fontId="10" fillId="0" borderId="0" xfId="0" applyNumberFormat="1" applyFont="1"/>
    <xf numFmtId="0" fontId="4" fillId="3" borderId="1" xfId="0" applyFont="1" applyFill="1" applyBorder="1"/>
    <xf numFmtId="2" fontId="4" fillId="3" borderId="0" xfId="0" applyNumberFormat="1" applyFont="1" applyFill="1" applyBorder="1" applyAlignment="1">
      <alignment horizontal="right" vertical="center" indent="2"/>
    </xf>
    <xf numFmtId="2" fontId="4" fillId="3" borderId="1" xfId="0" applyNumberFormat="1" applyFont="1" applyFill="1" applyBorder="1" applyAlignment="1">
      <alignment horizontal="right" indent="2"/>
    </xf>
    <xf numFmtId="0" fontId="5" fillId="0" borderId="0" xfId="0" applyFont="1" applyAlignment="1">
      <alignment horizontal="right"/>
    </xf>
    <xf numFmtId="2" fontId="3" fillId="3" borderId="0" xfId="0" applyNumberFormat="1" applyFont="1" applyFill="1" applyBorder="1" applyAlignment="1">
      <alignment horizontal="center"/>
    </xf>
    <xf numFmtId="2" fontId="5" fillId="3" borderId="0" xfId="0" applyNumberFormat="1" applyFont="1" applyFill="1" applyBorder="1" applyAlignment="1">
      <alignment horizontal="center"/>
    </xf>
    <xf numFmtId="2" fontId="3" fillId="3" borderId="1" xfId="0" applyNumberFormat="1" applyFont="1" applyFill="1" applyBorder="1" applyAlignment="1">
      <alignment horizontal="center"/>
    </xf>
    <xf numFmtId="0" fontId="13" fillId="4" borderId="1" xfId="5" applyFont="1" applyFill="1" applyBorder="1" applyAlignment="1">
      <alignment horizontal="left"/>
    </xf>
    <xf numFmtId="0" fontId="14" fillId="4" borderId="1" xfId="5" applyFont="1" applyFill="1" applyBorder="1" applyAlignment="1">
      <alignment horizontal="center"/>
    </xf>
    <xf numFmtId="3" fontId="13" fillId="5" borderId="2" xfId="5" applyNumberFormat="1" applyFont="1" applyFill="1" applyBorder="1" applyAlignment="1">
      <alignment horizontal="center" vertical="center"/>
    </xf>
    <xf numFmtId="3" fontId="13" fillId="5" borderId="2" xfId="5" applyNumberFormat="1" applyFont="1" applyFill="1" applyBorder="1" applyAlignment="1">
      <alignment horizontal="center" vertical="center" wrapText="1"/>
    </xf>
    <xf numFmtId="1" fontId="15" fillId="5" borderId="0" xfId="5" applyNumberFormat="1" applyFont="1" applyFill="1" applyBorder="1" applyAlignment="1">
      <alignment horizontal="center"/>
    </xf>
    <xf numFmtId="3" fontId="15" fillId="3" borderId="0" xfId="5" applyNumberFormat="1" applyFont="1" applyFill="1" applyBorder="1" applyAlignment="1">
      <alignment horizontal="center"/>
    </xf>
    <xf numFmtId="3" fontId="16" fillId="3" borderId="0" xfId="5" applyNumberFormat="1" applyFont="1" applyFill="1" applyBorder="1" applyAlignment="1">
      <alignment horizontal="center"/>
    </xf>
    <xf numFmtId="1" fontId="15" fillId="5" borderId="1" xfId="5" applyNumberFormat="1" applyFont="1" applyFill="1" applyBorder="1" applyAlignment="1">
      <alignment horizontal="center"/>
    </xf>
    <xf numFmtId="3" fontId="16" fillId="3" borderId="1" xfId="5" applyNumberFormat="1" applyFont="1" applyFill="1" applyBorder="1" applyAlignment="1">
      <alignment horizontal="center"/>
    </xf>
    <xf numFmtId="3" fontId="3" fillId="0" borderId="0" xfId="0" applyNumberFormat="1" applyFont="1"/>
    <xf numFmtId="0" fontId="13" fillId="4" borderId="0" xfId="5" applyFont="1" applyFill="1" applyBorder="1" applyAlignment="1"/>
    <xf numFmtId="0" fontId="14" fillId="4" borderId="0" xfId="5" applyFont="1" applyFill="1" applyBorder="1" applyAlignment="1"/>
    <xf numFmtId="0" fontId="14" fillId="4" borderId="1" xfId="5" applyFont="1" applyFill="1" applyBorder="1" applyAlignment="1"/>
    <xf numFmtId="0" fontId="13" fillId="5" borderId="2" xfId="5" applyFont="1" applyFill="1" applyBorder="1" applyAlignment="1">
      <alignment horizontal="center" vertical="center" wrapText="1"/>
    </xf>
    <xf numFmtId="0" fontId="15" fillId="5" borderId="0" xfId="5" applyFont="1" applyFill="1" applyBorder="1" applyAlignment="1">
      <alignment horizontal="center"/>
    </xf>
    <xf numFmtId="0" fontId="3" fillId="3" borderId="0" xfId="0" applyFont="1" applyFill="1" applyBorder="1" applyAlignment="1">
      <alignment horizontal="center"/>
    </xf>
    <xf numFmtId="3" fontId="3" fillId="3" borderId="0" xfId="0" applyNumberFormat="1" applyFont="1" applyFill="1" applyBorder="1" applyAlignment="1">
      <alignment horizontal="center"/>
    </xf>
    <xf numFmtId="0" fontId="16" fillId="3" borderId="0" xfId="5" applyFont="1" applyFill="1" applyBorder="1" applyAlignment="1">
      <alignment horizontal="center"/>
    </xf>
    <xf numFmtId="0" fontId="16" fillId="3" borderId="1" xfId="5" applyFont="1" applyFill="1" applyBorder="1" applyAlignment="1">
      <alignment horizontal="center"/>
    </xf>
    <xf numFmtId="0" fontId="3" fillId="3" borderId="1" xfId="0" applyFont="1" applyFill="1" applyBorder="1" applyAlignment="1">
      <alignment horizontal="center"/>
    </xf>
    <xf numFmtId="3" fontId="3" fillId="3" borderId="1" xfId="0" applyNumberFormat="1" applyFont="1" applyFill="1" applyBorder="1" applyAlignment="1">
      <alignment horizontal="center"/>
    </xf>
    <xf numFmtId="0" fontId="18" fillId="3" borderId="2" xfId="5" applyFont="1" applyFill="1" applyBorder="1" applyAlignment="1">
      <alignment horizontal="center" vertical="center" wrapText="1"/>
    </xf>
    <xf numFmtId="0" fontId="16" fillId="3" borderId="0" xfId="5" applyFont="1" applyFill="1" applyBorder="1" applyAlignment="1"/>
    <xf numFmtId="0" fontId="18" fillId="3" borderId="0" xfId="5" applyFont="1" applyFill="1" applyBorder="1" applyAlignment="1">
      <alignment horizontal="left"/>
    </xf>
    <xf numFmtId="0" fontId="18" fillId="3" borderId="1" xfId="5" applyFont="1" applyFill="1" applyBorder="1" applyAlignment="1">
      <alignment horizontal="left"/>
    </xf>
    <xf numFmtId="3" fontId="16" fillId="3" borderId="0" xfId="5" applyNumberFormat="1" applyFont="1" applyFill="1" applyBorder="1" applyAlignment="1">
      <alignment horizontal="right" vertical="center" indent="2"/>
    </xf>
    <xf numFmtId="3" fontId="14" fillId="3" borderId="0" xfId="5" applyNumberFormat="1" applyFont="1" applyFill="1" applyBorder="1" applyAlignment="1">
      <alignment horizontal="right" vertical="center" indent="2"/>
    </xf>
    <xf numFmtId="3" fontId="5" fillId="3" borderId="1" xfId="0" applyNumberFormat="1" applyFont="1" applyFill="1" applyBorder="1" applyAlignment="1">
      <alignment horizontal="right" vertical="center" indent="2"/>
    </xf>
    <xf numFmtId="0" fontId="13" fillId="0" borderId="0" xfId="5" applyFont="1" applyFill="1" applyBorder="1" applyAlignment="1"/>
    <xf numFmtId="0" fontId="13" fillId="0" borderId="0" xfId="5" applyFont="1" applyFill="1" applyBorder="1" applyAlignment="1">
      <alignment horizontal="center" vertical="center" wrapText="1"/>
    </xf>
    <xf numFmtId="0" fontId="3" fillId="0" borderId="0"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1" xfId="0" applyFont="1" applyFill="1" applyBorder="1" applyAlignment="1">
      <alignment horizontal="center" vertical="center"/>
    </xf>
    <xf numFmtId="0" fontId="13" fillId="5" borderId="1" xfId="5" applyFont="1" applyFill="1" applyBorder="1" applyAlignment="1">
      <alignment horizontal="center" vertical="center" wrapText="1"/>
    </xf>
    <xf numFmtId="0" fontId="3" fillId="0" borderId="0" xfId="0" applyFont="1" applyBorder="1" applyAlignment="1">
      <alignment horizontal="center" vertical="center"/>
    </xf>
    <xf numFmtId="0" fontId="4" fillId="0" borderId="0" xfId="0" applyFont="1" applyFill="1" applyBorder="1" applyAlignment="1">
      <alignment horizontal="center"/>
    </xf>
    <xf numFmtId="0" fontId="13" fillId="5" borderId="3" xfId="5" applyFont="1" applyFill="1" applyBorder="1" applyAlignment="1">
      <alignment horizontal="center" vertical="center" wrapText="1"/>
    </xf>
    <xf numFmtId="0" fontId="3" fillId="3" borderId="0" xfId="0" applyFont="1" applyFill="1" applyAlignment="1">
      <alignment horizontal="center" vertical="center"/>
    </xf>
    <xf numFmtId="0" fontId="3" fillId="3" borderId="0" xfId="0" applyFont="1" applyFill="1" applyAlignment="1">
      <alignment horizontal="center"/>
    </xf>
    <xf numFmtId="0" fontId="16" fillId="3" borderId="2" xfId="5" applyFont="1" applyFill="1" applyBorder="1" applyAlignment="1">
      <alignment horizontal="center" vertical="center"/>
    </xf>
    <xf numFmtId="0" fontId="9" fillId="3" borderId="2" xfId="5" applyFont="1" applyFill="1" applyBorder="1" applyAlignment="1">
      <alignment horizontal="center" vertical="center"/>
    </xf>
    <xf numFmtId="0" fontId="9" fillId="3" borderId="2" xfId="5" applyNumberFormat="1" applyFont="1" applyFill="1" applyBorder="1" applyAlignment="1">
      <alignment horizontal="center" vertical="center"/>
    </xf>
    <xf numFmtId="0" fontId="16" fillId="3" borderId="0" xfId="5" applyFont="1" applyFill="1" applyAlignment="1">
      <alignment horizontal="center" vertical="center"/>
    </xf>
    <xf numFmtId="3" fontId="14" fillId="3" borderId="0" xfId="5" applyNumberFormat="1" applyFont="1" applyFill="1" applyAlignment="1">
      <alignment horizontal="center" vertical="center"/>
    </xf>
    <xf numFmtId="0" fontId="18" fillId="3" borderId="1" xfId="5" applyFont="1" applyFill="1" applyBorder="1" applyAlignment="1">
      <alignment horizontal="center" vertical="center"/>
    </xf>
    <xf numFmtId="3" fontId="9" fillId="3" borderId="1" xfId="5" applyNumberFormat="1" applyFont="1" applyFill="1" applyBorder="1" applyAlignment="1">
      <alignment horizontal="center" vertical="center"/>
    </xf>
    <xf numFmtId="0" fontId="4" fillId="6" borderId="0" xfId="0" applyFont="1" applyFill="1" applyAlignment="1">
      <alignment horizontal="left" vertical="center"/>
    </xf>
    <xf numFmtId="0" fontId="4" fillId="6" borderId="0" xfId="0" applyFont="1" applyFill="1"/>
    <xf numFmtId="0" fontId="3" fillId="6" borderId="0" xfId="0" applyFont="1" applyFill="1"/>
    <xf numFmtId="1" fontId="16" fillId="3" borderId="3" xfId="5" applyNumberFormat="1" applyFont="1" applyFill="1" applyBorder="1" applyAlignment="1">
      <alignment horizontal="center"/>
    </xf>
    <xf numFmtId="4" fontId="16" fillId="3" borderId="3" xfId="5" applyNumberFormat="1" applyFont="1" applyFill="1" applyBorder="1" applyAlignment="1">
      <alignment horizontal="center"/>
    </xf>
    <xf numFmtId="1" fontId="16" fillId="3" borderId="0" xfId="5" applyNumberFormat="1" applyFont="1" applyFill="1" applyBorder="1" applyAlignment="1">
      <alignment horizontal="center"/>
    </xf>
    <xf numFmtId="4" fontId="16" fillId="3" borderId="0" xfId="5" applyNumberFormat="1" applyFont="1" applyFill="1" applyBorder="1" applyAlignment="1">
      <alignment horizontal="center"/>
    </xf>
    <xf numFmtId="1" fontId="16" fillId="3" borderId="1" xfId="5" applyNumberFormat="1" applyFont="1" applyFill="1" applyBorder="1" applyAlignment="1">
      <alignment horizontal="center"/>
    </xf>
    <xf numFmtId="4" fontId="16" fillId="3" borderId="1" xfId="5" applyNumberFormat="1" applyFont="1" applyFill="1" applyBorder="1" applyAlignment="1">
      <alignment horizontal="center"/>
    </xf>
    <xf numFmtId="0" fontId="14" fillId="0" borderId="0" xfId="5" applyFont="1" applyAlignment="1"/>
    <xf numFmtId="4" fontId="14" fillId="0" borderId="0" xfId="5" applyNumberFormat="1" applyFont="1" applyAlignment="1"/>
    <xf numFmtId="0" fontId="3" fillId="0" borderId="0" xfId="0" applyFont="1" applyAlignment="1">
      <alignment horizontal="left" vertical="center"/>
    </xf>
    <xf numFmtId="0" fontId="4" fillId="0" borderId="0" xfId="0" applyFont="1" applyAlignment="1">
      <alignment horizontal="left" vertical="center"/>
    </xf>
    <xf numFmtId="0" fontId="19" fillId="0" borderId="0" xfId="5" applyFont="1" applyAlignment="1">
      <alignment horizontal="left"/>
    </xf>
    <xf numFmtId="0" fontId="23" fillId="0" borderId="0" xfId="5" applyFont="1" applyAlignment="1"/>
    <xf numFmtId="0" fontId="19" fillId="0" borderId="0" xfId="5" applyFont="1" applyAlignment="1"/>
    <xf numFmtId="0" fontId="18" fillId="2" borderId="0" xfId="5" applyFont="1" applyFill="1" applyAlignment="1"/>
    <xf numFmtId="0" fontId="14" fillId="2" borderId="0" xfId="5" applyFont="1" applyFill="1" applyAlignment="1"/>
    <xf numFmtId="0" fontId="16" fillId="2" borderId="0" xfId="5" applyFont="1" applyFill="1" applyAlignment="1"/>
    <xf numFmtId="4" fontId="16" fillId="0" borderId="0" xfId="5" applyNumberFormat="1" applyFont="1" applyBorder="1" applyAlignment="1">
      <alignment horizontal="center" vertical="center"/>
    </xf>
    <xf numFmtId="4" fontId="16" fillId="3" borderId="0" xfId="5" applyNumberFormat="1" applyFont="1" applyFill="1" applyBorder="1" applyAlignment="1">
      <alignment horizontal="center" vertical="center"/>
    </xf>
    <xf numFmtId="4" fontId="3" fillId="3" borderId="0" xfId="0" applyNumberFormat="1" applyFont="1" applyFill="1" applyBorder="1" applyAlignment="1">
      <alignment horizontal="center" vertical="center"/>
    </xf>
    <xf numFmtId="4" fontId="3" fillId="3" borderId="0" xfId="0" applyNumberFormat="1" applyFont="1" applyFill="1" applyBorder="1" applyAlignment="1">
      <alignment horizontal="center"/>
    </xf>
    <xf numFmtId="4" fontId="14" fillId="3" borderId="0" xfId="5" applyNumberFormat="1" applyFont="1" applyFill="1" applyBorder="1" applyAlignment="1">
      <alignment horizontal="center" vertical="center"/>
    </xf>
    <xf numFmtId="4" fontId="14" fillId="3" borderId="0" xfId="5" applyNumberFormat="1" applyFont="1" applyFill="1" applyBorder="1" applyAlignment="1">
      <alignment horizontal="center"/>
    </xf>
    <xf numFmtId="4" fontId="14" fillId="3" borderId="1" xfId="5" applyNumberFormat="1" applyFont="1" applyFill="1" applyBorder="1" applyAlignment="1">
      <alignment horizontal="center"/>
    </xf>
    <xf numFmtId="4" fontId="16" fillId="3" borderId="1" xfId="5" applyNumberFormat="1" applyFont="1" applyFill="1" applyBorder="1" applyAlignment="1">
      <alignment horizontal="center" vertical="center"/>
    </xf>
    <xf numFmtId="166" fontId="3" fillId="6" borderId="0" xfId="0" applyNumberFormat="1" applyFont="1" applyFill="1" applyAlignment="1"/>
    <xf numFmtId="4" fontId="18" fillId="0" borderId="0" xfId="5" applyNumberFormat="1" applyFont="1" applyBorder="1" applyAlignment="1">
      <alignment horizontal="center"/>
    </xf>
    <xf numFmtId="0" fontId="3" fillId="6" borderId="0" xfId="0" applyFont="1" applyFill="1" applyAlignment="1"/>
    <xf numFmtId="4" fontId="3" fillId="6" borderId="0" xfId="0" applyNumberFormat="1" applyFont="1" applyFill="1" applyAlignment="1"/>
    <xf numFmtId="0" fontId="16" fillId="6" borderId="0" xfId="5" applyFont="1" applyFill="1" applyBorder="1" applyAlignment="1">
      <alignment horizontal="left"/>
    </xf>
    <xf numFmtId="0" fontId="24" fillId="6" borderId="0" xfId="5" applyFont="1" applyFill="1" applyBorder="1" applyAlignment="1"/>
    <xf numFmtId="0" fontId="14" fillId="6" borderId="0" xfId="5" applyFont="1" applyFill="1" applyBorder="1" applyAlignment="1">
      <alignment horizontal="left" vertical="center" wrapText="1"/>
    </xf>
    <xf numFmtId="0" fontId="14" fillId="6" borderId="0" xfId="5" applyFont="1" applyFill="1" applyBorder="1" applyAlignment="1"/>
    <xf numFmtId="0" fontId="16" fillId="6" borderId="0" xfId="5" applyFont="1" applyFill="1" applyAlignment="1"/>
    <xf numFmtId="0" fontId="17" fillId="6" borderId="0" xfId="5" applyFont="1" applyFill="1" applyBorder="1" applyAlignment="1">
      <alignment horizontal="left"/>
    </xf>
    <xf numFmtId="0" fontId="25" fillId="6" borderId="0" xfId="5" applyFont="1" applyFill="1" applyBorder="1" applyAlignment="1"/>
    <xf numFmtId="0" fontId="9" fillId="2" borderId="0" xfId="5" applyFont="1" applyFill="1" applyAlignment="1"/>
    <xf numFmtId="0" fontId="14" fillId="2" borderId="1" xfId="5" applyFont="1" applyFill="1" applyBorder="1" applyAlignment="1"/>
    <xf numFmtId="0" fontId="18" fillId="3" borderId="3" xfId="5" applyFont="1" applyFill="1" applyBorder="1" applyAlignment="1">
      <alignment horizontal="center" vertical="center" wrapText="1"/>
    </xf>
    <xf numFmtId="0" fontId="16" fillId="3" borderId="3" xfId="5" applyFont="1" applyFill="1" applyBorder="1" applyAlignment="1">
      <alignment horizontal="left"/>
    </xf>
    <xf numFmtId="0" fontId="16" fillId="3" borderId="0" xfId="5" applyFont="1" applyFill="1" applyBorder="1" applyAlignment="1">
      <alignment horizontal="left"/>
    </xf>
    <xf numFmtId="166" fontId="16" fillId="3" borderId="0" xfId="5" applyNumberFormat="1" applyFont="1" applyFill="1" applyBorder="1" applyAlignment="1">
      <alignment horizontal="right" vertical="top" indent="3"/>
    </xf>
    <xf numFmtId="166" fontId="3" fillId="3" borderId="0" xfId="0" applyNumberFormat="1" applyFont="1" applyFill="1" applyAlignment="1">
      <alignment horizontal="right" indent="3"/>
    </xf>
    <xf numFmtId="166" fontId="18" fillId="3" borderId="0" xfId="5" applyNumberFormat="1" applyFont="1" applyFill="1" applyBorder="1" applyAlignment="1">
      <alignment horizontal="right" vertical="top" indent="3"/>
    </xf>
    <xf numFmtId="0" fontId="16" fillId="3" borderId="1" xfId="5" applyFont="1" applyFill="1" applyBorder="1" applyAlignment="1">
      <alignment horizontal="left"/>
    </xf>
    <xf numFmtId="166" fontId="16" fillId="3" borderId="1" xfId="5" applyNumberFormat="1" applyFont="1" applyFill="1" applyBorder="1" applyAlignment="1">
      <alignment horizontal="right" vertical="top" indent="3"/>
    </xf>
    <xf numFmtId="2" fontId="3" fillId="6" borderId="0" xfId="2" applyNumberFormat="1" applyFont="1" applyFill="1" applyAlignment="1"/>
    <xf numFmtId="0" fontId="20" fillId="6" borderId="0" xfId="0" applyFont="1" applyFill="1" applyAlignment="1"/>
    <xf numFmtId="2" fontId="20" fillId="6" borderId="0" xfId="2" applyNumberFormat="1" applyFont="1" applyFill="1" applyAlignment="1"/>
    <xf numFmtId="166" fontId="16" fillId="3" borderId="3" xfId="5" applyNumberFormat="1" applyFont="1" applyFill="1" applyBorder="1" applyAlignment="1">
      <alignment horizontal="right" indent="2"/>
    </xf>
    <xf numFmtId="166" fontId="16" fillId="3" borderId="0" xfId="5" applyNumberFormat="1" applyFont="1" applyFill="1" applyBorder="1" applyAlignment="1">
      <alignment horizontal="right" indent="2"/>
    </xf>
    <xf numFmtId="166" fontId="3" fillId="3" borderId="0" xfId="5" applyNumberFormat="1" applyFont="1" applyFill="1" applyBorder="1" applyAlignment="1">
      <alignment horizontal="right" indent="2"/>
    </xf>
    <xf numFmtId="166" fontId="18" fillId="3" borderId="0" xfId="5" applyNumberFormat="1" applyFont="1" applyFill="1" applyBorder="1" applyAlignment="1">
      <alignment horizontal="right" indent="2"/>
    </xf>
    <xf numFmtId="166" fontId="16" fillId="3" borderId="1" xfId="5" applyNumberFormat="1" applyFont="1" applyFill="1" applyBorder="1" applyAlignment="1">
      <alignment horizontal="right" indent="2"/>
    </xf>
    <xf numFmtId="44" fontId="3" fillId="6" borderId="0" xfId="3" applyFont="1" applyFill="1" applyAlignment="1"/>
    <xf numFmtId="44" fontId="3" fillId="6" borderId="0" xfId="3" applyFont="1" applyFill="1" applyBorder="1" applyAlignment="1"/>
    <xf numFmtId="0" fontId="16" fillId="3" borderId="4" xfId="5" applyFont="1" applyFill="1" applyBorder="1" applyAlignment="1">
      <alignment horizontal="left"/>
    </xf>
    <xf numFmtId="166" fontId="3" fillId="3" borderId="0" xfId="0" applyNumberFormat="1" applyFont="1" applyFill="1" applyBorder="1" applyAlignment="1">
      <alignment horizontal="right" indent="3"/>
    </xf>
    <xf numFmtId="166" fontId="3" fillId="3" borderId="3" xfId="0" applyNumberFormat="1" applyFont="1" applyFill="1" applyBorder="1" applyAlignment="1">
      <alignment horizontal="right" indent="3"/>
    </xf>
    <xf numFmtId="166" fontId="5" fillId="3" borderId="0" xfId="0" applyNumberFormat="1" applyFont="1" applyFill="1" applyBorder="1" applyAlignment="1">
      <alignment horizontal="right" indent="3"/>
    </xf>
    <xf numFmtId="166" fontId="3" fillId="3" borderId="0" xfId="0" applyNumberFormat="1" applyFont="1" applyFill="1" applyBorder="1" applyAlignment="1">
      <alignment horizontal="right" indent="4"/>
    </xf>
    <xf numFmtId="166" fontId="3" fillId="3" borderId="1" xfId="0" applyNumberFormat="1" applyFont="1" applyFill="1" applyBorder="1" applyAlignment="1">
      <alignment horizontal="right" indent="3"/>
    </xf>
    <xf numFmtId="4" fontId="16" fillId="6" borderId="0" xfId="5" applyNumberFormat="1" applyFont="1" applyFill="1" applyBorder="1" applyAlignment="1">
      <alignment horizontal="center" vertical="center"/>
    </xf>
    <xf numFmtId="0" fontId="3" fillId="6" borderId="0" xfId="0" applyFont="1" applyFill="1" applyBorder="1" applyAlignment="1"/>
    <xf numFmtId="4" fontId="3" fillId="6" borderId="0" xfId="0" applyNumberFormat="1" applyFont="1" applyFill="1" applyBorder="1" applyAlignment="1"/>
    <xf numFmtId="166" fontId="16" fillId="3" borderId="3" xfId="5" applyNumberFormat="1" applyFont="1" applyFill="1" applyBorder="1" applyAlignment="1">
      <alignment horizontal="right" indent="4"/>
    </xf>
    <xf numFmtId="166" fontId="20" fillId="3" borderId="0" xfId="5" applyNumberFormat="1" applyFont="1" applyFill="1" applyBorder="1" applyAlignment="1">
      <alignment horizontal="right" indent="4"/>
    </xf>
    <xf numFmtId="166" fontId="16" fillId="3" borderId="0" xfId="5" applyNumberFormat="1" applyFont="1" applyFill="1" applyBorder="1" applyAlignment="1">
      <alignment horizontal="right" indent="4"/>
    </xf>
    <xf numFmtId="166" fontId="26" fillId="3" borderId="0" xfId="5" applyNumberFormat="1" applyFont="1" applyFill="1" applyBorder="1" applyAlignment="1">
      <alignment horizontal="right" indent="4"/>
    </xf>
    <xf numFmtId="166" fontId="3" fillId="3" borderId="1" xfId="0" applyNumberFormat="1" applyFont="1" applyFill="1" applyBorder="1" applyAlignment="1">
      <alignment horizontal="right" indent="4"/>
    </xf>
    <xf numFmtId="4" fontId="18" fillId="3" borderId="0" xfId="5" applyNumberFormat="1" applyFont="1" applyFill="1" applyBorder="1" applyAlignment="1">
      <alignment horizontal="center"/>
    </xf>
    <xf numFmtId="0" fontId="3" fillId="6" borderId="0" xfId="0" applyFont="1" applyFill="1" applyAlignment="1">
      <alignment horizontal="right"/>
    </xf>
    <xf numFmtId="0" fontId="26" fillId="6" borderId="0" xfId="5" applyFont="1" applyFill="1" applyAlignment="1"/>
    <xf numFmtId="0" fontId="14" fillId="6" borderId="0" xfId="6" applyFont="1" applyFill="1"/>
    <xf numFmtId="164" fontId="3" fillId="6" borderId="0" xfId="1" applyNumberFormat="1" applyFont="1" applyFill="1" applyAlignment="1">
      <alignment horizontal="right"/>
    </xf>
    <xf numFmtId="164" fontId="3" fillId="6" borderId="0" xfId="1" applyNumberFormat="1" applyFont="1" applyFill="1"/>
    <xf numFmtId="0" fontId="18" fillId="3" borderId="3" xfId="5" applyFont="1" applyFill="1" applyBorder="1" applyAlignment="1">
      <alignment horizontal="left" vertical="center" wrapText="1"/>
    </xf>
    <xf numFmtId="0" fontId="18" fillId="3" borderId="1" xfId="5" applyFont="1" applyFill="1" applyBorder="1" applyAlignment="1">
      <alignment horizontal="left" vertical="center" wrapText="1" indent="4"/>
    </xf>
    <xf numFmtId="0" fontId="3" fillId="3" borderId="0" xfId="0" applyFont="1" applyFill="1" applyAlignment="1">
      <alignment horizontal="right"/>
    </xf>
    <xf numFmtId="0" fontId="19" fillId="6" borderId="0" xfId="6" applyFont="1" applyFill="1"/>
    <xf numFmtId="3" fontId="3" fillId="3" borderId="0" xfId="0" applyNumberFormat="1" applyFont="1" applyFill="1" applyAlignment="1">
      <alignment horizontal="right" indent="1"/>
    </xf>
    <xf numFmtId="3" fontId="5" fillId="3" borderId="0" xfId="0" applyNumberFormat="1" applyFont="1" applyFill="1" applyAlignment="1">
      <alignment horizontal="right" indent="1"/>
    </xf>
    <xf numFmtId="3" fontId="5" fillId="3" borderId="1" xfId="0" applyNumberFormat="1" applyFont="1" applyFill="1" applyBorder="1" applyAlignment="1">
      <alignment horizontal="right" indent="1"/>
    </xf>
    <xf numFmtId="3" fontId="3" fillId="3" borderId="0" xfId="0" applyNumberFormat="1" applyFont="1" applyFill="1" applyAlignment="1">
      <alignment horizontal="right" indent="2"/>
    </xf>
    <xf numFmtId="3" fontId="5" fillId="3" borderId="0" xfId="0" applyNumberFormat="1" applyFont="1" applyFill="1" applyAlignment="1">
      <alignment horizontal="right" indent="2"/>
    </xf>
    <xf numFmtId="3" fontId="5" fillId="3" borderId="1" xfId="0" applyNumberFormat="1" applyFont="1" applyFill="1" applyBorder="1" applyAlignment="1">
      <alignment horizontal="right" indent="2"/>
    </xf>
    <xf numFmtId="3" fontId="3" fillId="3" borderId="0" xfId="0" applyNumberFormat="1" applyFont="1" applyFill="1" applyAlignment="1">
      <alignment horizontal="right" indent="3"/>
    </xf>
    <xf numFmtId="3" fontId="5" fillId="3" borderId="0" xfId="0" applyNumberFormat="1" applyFont="1" applyFill="1" applyAlignment="1">
      <alignment horizontal="right" indent="3"/>
    </xf>
    <xf numFmtId="3" fontId="5" fillId="3" borderId="1" xfId="0" applyNumberFormat="1" applyFont="1" applyFill="1" applyBorder="1" applyAlignment="1">
      <alignment horizontal="right" indent="3"/>
    </xf>
    <xf numFmtId="3" fontId="5" fillId="3" borderId="0" xfId="0" applyNumberFormat="1" applyFont="1" applyFill="1" applyBorder="1" applyAlignment="1">
      <alignment horizontal="right"/>
    </xf>
    <xf numFmtId="0" fontId="18" fillId="3" borderId="2" xfId="5" applyFont="1" applyFill="1" applyBorder="1" applyAlignment="1">
      <alignment horizontal="left"/>
    </xf>
    <xf numFmtId="3" fontId="5" fillId="3" borderId="0" xfId="0" applyNumberFormat="1" applyFont="1" applyFill="1" applyBorder="1" applyAlignment="1">
      <alignment horizontal="right" indent="1"/>
    </xf>
    <xf numFmtId="3" fontId="5" fillId="3" borderId="2" xfId="0" applyNumberFormat="1" applyFont="1" applyFill="1" applyBorder="1" applyAlignment="1">
      <alignment horizontal="right" indent="1"/>
    </xf>
    <xf numFmtId="3" fontId="5" fillId="3" borderId="0" xfId="0" applyNumberFormat="1" applyFont="1" applyFill="1" applyBorder="1" applyAlignment="1">
      <alignment horizontal="right" indent="2"/>
    </xf>
    <xf numFmtId="3" fontId="5" fillId="3" borderId="2" xfId="0" applyNumberFormat="1" applyFont="1" applyFill="1" applyBorder="1" applyAlignment="1">
      <alignment horizontal="right" indent="2"/>
    </xf>
    <xf numFmtId="0" fontId="29" fillId="0" borderId="0" xfId="4" applyFont="1" applyFill="1" applyAlignment="1" applyProtection="1">
      <alignment horizontal="right"/>
    </xf>
    <xf numFmtId="0" fontId="6" fillId="0" borderId="0" xfId="0" applyFont="1"/>
    <xf numFmtId="0" fontId="30" fillId="0" borderId="0" xfId="5" applyFont="1" applyFill="1" applyAlignment="1"/>
    <xf numFmtId="0" fontId="14" fillId="0" borderId="0" xfId="5" applyFont="1" applyFill="1" applyAlignment="1"/>
    <xf numFmtId="10" fontId="14" fillId="0" borderId="0" xfId="2" applyNumberFormat="1" applyFont="1" applyFill="1" applyAlignment="1"/>
    <xf numFmtId="168" fontId="14" fillId="0" borderId="0" xfId="5" applyNumberFormat="1" applyFont="1" applyFill="1" applyAlignment="1"/>
    <xf numFmtId="0" fontId="19" fillId="0" borderId="0" xfId="5" applyFont="1" applyFill="1" applyAlignment="1"/>
    <xf numFmtId="0" fontId="9" fillId="2" borderId="0" xfId="5" applyFont="1" applyFill="1" applyAlignment="1">
      <alignment horizontal="left"/>
    </xf>
    <xf numFmtId="0" fontId="9" fillId="3" borderId="2" xfId="5" applyFont="1" applyFill="1" applyBorder="1" applyAlignment="1">
      <alignment horizontal="center"/>
    </xf>
    <xf numFmtId="0" fontId="9" fillId="3" borderId="2" xfId="5" applyNumberFormat="1" applyFont="1" applyFill="1" applyBorder="1" applyAlignment="1">
      <alignment horizontal="center" vertical="center" wrapText="1"/>
    </xf>
    <xf numFmtId="0" fontId="14" fillId="3" borderId="0" xfId="5" applyFont="1" applyFill="1" applyAlignment="1"/>
    <xf numFmtId="167" fontId="14" fillId="3" borderId="0" xfId="5" applyNumberFormat="1" applyFont="1" applyFill="1" applyBorder="1" applyAlignment="1">
      <alignment horizontal="right" vertical="center"/>
    </xf>
    <xf numFmtId="167" fontId="14" fillId="3" borderId="0" xfId="5" applyNumberFormat="1" applyFont="1" applyFill="1" applyAlignment="1">
      <alignment horizontal="right" vertical="center"/>
    </xf>
    <xf numFmtId="43" fontId="14" fillId="3" borderId="0" xfId="5" applyNumberFormat="1" applyFont="1" applyFill="1" applyAlignment="1">
      <alignment horizontal="right" vertical="center"/>
    </xf>
    <xf numFmtId="0" fontId="9" fillId="3" borderId="1" xfId="5" applyFont="1" applyFill="1" applyBorder="1" applyAlignment="1"/>
    <xf numFmtId="167" fontId="9" fillId="3" borderId="1" xfId="5" applyNumberFormat="1" applyFont="1" applyFill="1" applyBorder="1" applyAlignment="1">
      <alignment horizontal="right" vertical="center"/>
    </xf>
    <xf numFmtId="43" fontId="9" fillId="3" borderId="1" xfId="5" applyNumberFormat="1" applyFont="1" applyFill="1" applyBorder="1" applyAlignment="1">
      <alignment horizontal="right" vertical="center"/>
    </xf>
    <xf numFmtId="0" fontId="9" fillId="0" borderId="0" xfId="0" applyFont="1"/>
    <xf numFmtId="167" fontId="14" fillId="3" borderId="0" xfId="5" applyNumberFormat="1" applyFont="1" applyFill="1" applyBorder="1" applyAlignment="1"/>
    <xf numFmtId="167" fontId="14" fillId="3" borderId="0" xfId="5" applyNumberFormat="1" applyFont="1" applyFill="1" applyAlignment="1"/>
    <xf numFmtId="43" fontId="14" fillId="3" borderId="0" xfId="5" applyNumberFormat="1" applyFont="1" applyFill="1" applyAlignment="1"/>
    <xf numFmtId="167" fontId="9" fillId="3" borderId="1" xfId="5" applyNumberFormat="1" applyFont="1" applyFill="1" applyBorder="1" applyAlignment="1"/>
    <xf numFmtId="0" fontId="14" fillId="0" borderId="0" xfId="5" applyFont="1" applyFill="1" applyAlignment="1">
      <alignment vertical="center" wrapText="1"/>
    </xf>
    <xf numFmtId="0" fontId="19" fillId="0" borderId="0" xfId="5" applyFont="1" applyFill="1" applyAlignment="1">
      <alignment wrapText="1"/>
    </xf>
    <xf numFmtId="0" fontId="9" fillId="3" borderId="2" xfId="5" applyFont="1" applyFill="1" applyBorder="1" applyAlignment="1">
      <alignment horizontal="center" vertical="center" wrapText="1"/>
    </xf>
    <xf numFmtId="167" fontId="14" fillId="3" borderId="0" xfId="5" applyNumberFormat="1" applyFont="1" applyFill="1" applyBorder="1" applyAlignment="1">
      <alignment horizontal="center" vertical="center"/>
    </xf>
    <xf numFmtId="2" fontId="14" fillId="3" borderId="0" xfId="5" applyNumberFormat="1" applyFont="1" applyFill="1" applyAlignment="1">
      <alignment horizontal="center" vertical="center"/>
    </xf>
    <xf numFmtId="167" fontId="9" fillId="3" borderId="1" xfId="5" applyNumberFormat="1" applyFont="1" applyFill="1" applyBorder="1" applyAlignment="1">
      <alignment horizontal="center" vertical="center"/>
    </xf>
    <xf numFmtId="2" fontId="9" fillId="3" borderId="1" xfId="5" applyNumberFormat="1" applyFont="1" applyFill="1" applyBorder="1" applyAlignment="1">
      <alignment horizontal="center" vertical="center"/>
    </xf>
    <xf numFmtId="0" fontId="14" fillId="0" borderId="0" xfId="5" applyFont="1" applyAlignment="1">
      <alignment vertical="center" wrapText="1"/>
    </xf>
    <xf numFmtId="0" fontId="14" fillId="0" borderId="0" xfId="5" applyFont="1" applyFill="1" applyAlignment="1">
      <alignment vertical="center"/>
    </xf>
    <xf numFmtId="167" fontId="19" fillId="0" borderId="0" xfId="5" applyNumberFormat="1" applyFont="1" applyFill="1" applyAlignment="1"/>
    <xf numFmtId="168" fontId="19" fillId="0" borderId="0" xfId="5" applyNumberFormat="1" applyFont="1" applyFill="1" applyAlignment="1"/>
    <xf numFmtId="0" fontId="7" fillId="0" borderId="0" xfId="0" applyFont="1" applyAlignment="1">
      <alignment horizontal="center"/>
    </xf>
    <xf numFmtId="0" fontId="7" fillId="0" borderId="0" xfId="0" applyFont="1" applyAlignment="1">
      <alignment horizontal="center" vertical="center"/>
    </xf>
    <xf numFmtId="0" fontId="4" fillId="0" borderId="0" xfId="0" applyFont="1" applyAlignment="1">
      <alignment horizontal="left" vertical="center" wrapText="1"/>
    </xf>
    <xf numFmtId="0" fontId="5" fillId="2" borderId="1" xfId="0" applyFont="1" applyFill="1" applyBorder="1" applyAlignment="1">
      <alignment horizontal="left"/>
    </xf>
    <xf numFmtId="0" fontId="4" fillId="0" borderId="0" xfId="0" applyFont="1" applyAlignment="1">
      <alignment horizontal="left" wrapText="1"/>
    </xf>
    <xf numFmtId="0" fontId="5" fillId="2" borderId="1" xfId="0" applyFont="1" applyFill="1" applyBorder="1" applyAlignment="1">
      <alignment horizontal="left" wrapText="1"/>
    </xf>
    <xf numFmtId="0" fontId="5" fillId="2" borderId="0" xfId="0" applyFont="1" applyFill="1" applyBorder="1" applyAlignment="1">
      <alignment horizontal="left" wrapText="1"/>
    </xf>
    <xf numFmtId="0" fontId="5" fillId="2" borderId="1" xfId="0" applyFont="1" applyFill="1" applyBorder="1" applyAlignment="1">
      <alignment horizontal="left" vertical="center" wrapText="1"/>
    </xf>
    <xf numFmtId="0" fontId="4" fillId="0" borderId="0" xfId="0" applyFont="1" applyAlignment="1">
      <alignment horizontal="left"/>
    </xf>
    <xf numFmtId="0" fontId="4" fillId="0" borderId="0" xfId="0" applyFont="1" applyBorder="1" applyAlignment="1">
      <alignment horizontal="left" wrapText="1"/>
    </xf>
    <xf numFmtId="0" fontId="4" fillId="0" borderId="0" xfId="0" applyFont="1" applyFill="1" applyBorder="1" applyAlignment="1">
      <alignment horizontal="left" wrapText="1"/>
    </xf>
    <xf numFmtId="3" fontId="17" fillId="0" borderId="0" xfId="5" applyNumberFormat="1" applyFont="1" applyAlignment="1">
      <alignment horizontal="left" vertical="center" wrapText="1"/>
    </xf>
    <xf numFmtId="0" fontId="18" fillId="2" borderId="1" xfId="5" applyFont="1" applyFill="1" applyBorder="1" applyAlignment="1">
      <alignment horizontal="left"/>
    </xf>
    <xf numFmtId="0" fontId="13" fillId="4" borderId="1" xfId="5" applyFont="1" applyFill="1" applyBorder="1" applyAlignment="1"/>
    <xf numFmtId="0" fontId="3" fillId="0" borderId="0" xfId="0" applyFont="1" applyAlignment="1">
      <alignment horizontal="left" vertical="center" wrapText="1"/>
    </xf>
    <xf numFmtId="0" fontId="13" fillId="4" borderId="1" xfId="5" applyFont="1" applyFill="1" applyBorder="1" applyAlignment="1">
      <alignment horizontal="left"/>
    </xf>
    <xf numFmtId="0" fontId="19" fillId="0" borderId="0" xfId="0" applyFont="1" applyAlignment="1">
      <alignment horizontal="left" vertical="center" wrapText="1"/>
    </xf>
    <xf numFmtId="0" fontId="19" fillId="0" borderId="0" xfId="0" applyFont="1" applyAlignment="1">
      <alignment horizontal="left" wrapText="1"/>
    </xf>
    <xf numFmtId="0" fontId="19" fillId="0" borderId="3" xfId="0" applyFont="1" applyBorder="1" applyAlignment="1">
      <alignment horizontal="left" vertical="center" wrapText="1"/>
    </xf>
    <xf numFmtId="0" fontId="19" fillId="0" borderId="0" xfId="0" applyFont="1" applyBorder="1" applyAlignment="1">
      <alignment horizontal="left" vertical="center" wrapText="1"/>
    </xf>
    <xf numFmtId="0" fontId="13" fillId="4" borderId="1" xfId="5" applyFont="1" applyFill="1" applyBorder="1" applyAlignment="1">
      <alignment horizontal="left" wrapText="1"/>
    </xf>
    <xf numFmtId="0" fontId="19" fillId="0" borderId="3" xfId="0" applyFont="1" applyBorder="1" applyAlignment="1">
      <alignment horizontal="left" wrapText="1"/>
    </xf>
    <xf numFmtId="0" fontId="4" fillId="0" borderId="3" xfId="0" applyFont="1" applyBorder="1" applyAlignment="1">
      <alignment horizontal="left" wrapText="1"/>
    </xf>
    <xf numFmtId="0" fontId="18" fillId="2" borderId="1" xfId="5" applyFont="1" applyFill="1" applyBorder="1" applyAlignment="1">
      <alignment horizontal="left" wrapText="1"/>
    </xf>
    <xf numFmtId="0" fontId="4" fillId="6" borderId="0" xfId="0" applyFont="1" applyFill="1" applyAlignment="1">
      <alignment horizontal="left" vertical="center" wrapText="1"/>
    </xf>
    <xf numFmtId="0" fontId="19" fillId="0" borderId="0" xfId="5" applyFont="1" applyAlignment="1">
      <alignment horizontal="left" wrapText="1"/>
    </xf>
    <xf numFmtId="0" fontId="14" fillId="6" borderId="0" xfId="5" applyFont="1" applyFill="1" applyBorder="1" applyAlignment="1">
      <alignment horizontal="left" vertical="center" wrapText="1"/>
    </xf>
    <xf numFmtId="0" fontId="14" fillId="6" borderId="0" xfId="5" applyFont="1" applyFill="1" applyBorder="1" applyAlignment="1">
      <alignment horizontal="left" wrapText="1"/>
    </xf>
    <xf numFmtId="0" fontId="19" fillId="0" borderId="0" xfId="5" applyFont="1" applyFill="1" applyAlignment="1">
      <alignment horizontal="left" wrapText="1"/>
    </xf>
    <xf numFmtId="0" fontId="18" fillId="3" borderId="3" xfId="5" applyFont="1" applyFill="1" applyBorder="1" applyAlignment="1">
      <alignment horizontal="center" vertical="center" wrapText="1"/>
    </xf>
    <xf numFmtId="0" fontId="18" fillId="3" borderId="1" xfId="5" applyFont="1" applyFill="1" applyBorder="1" applyAlignment="1">
      <alignment horizontal="center" vertical="center" wrapText="1"/>
    </xf>
    <xf numFmtId="0" fontId="15" fillId="5" borderId="0" xfId="5" applyFont="1" applyFill="1" applyBorder="1" applyAlignment="1">
      <alignment horizontal="left" vertical="center" wrapText="1"/>
    </xf>
    <xf numFmtId="0" fontId="15" fillId="5" borderId="1" xfId="5" applyFont="1" applyFill="1" applyBorder="1" applyAlignment="1">
      <alignment horizontal="left" vertical="center" wrapText="1"/>
    </xf>
    <xf numFmtId="3" fontId="3" fillId="3" borderId="0" xfId="0" applyNumberFormat="1" applyFont="1" applyFill="1" applyBorder="1" applyAlignment="1">
      <alignment horizontal="right" vertical="center" indent="3"/>
    </xf>
    <xf numFmtId="3" fontId="3" fillId="3" borderId="0" xfId="0" applyNumberFormat="1" applyFont="1" applyFill="1" applyBorder="1" applyAlignment="1">
      <alignment horizontal="right" vertical="center" indent="2"/>
    </xf>
    <xf numFmtId="3" fontId="3" fillId="3" borderId="1" xfId="0" applyNumberFormat="1" applyFont="1" applyFill="1" applyBorder="1" applyAlignment="1">
      <alignment horizontal="right" vertical="center" indent="3"/>
    </xf>
    <xf numFmtId="3" fontId="3" fillId="3" borderId="1" xfId="0" applyNumberFormat="1" applyFont="1" applyFill="1" applyBorder="1" applyAlignment="1">
      <alignment horizontal="right" vertical="center" indent="2"/>
    </xf>
  </cellXfs>
  <cellStyles count="7">
    <cellStyle name="Hipervínculo" xfId="4" builtinId="8"/>
    <cellStyle name="Millares" xfId="1" builtinId="3"/>
    <cellStyle name="Moneda" xfId="3" builtinId="4"/>
    <cellStyle name="Normal" xfId="0" builtinId="0"/>
    <cellStyle name="Normal 5" xfId="5"/>
    <cellStyle name="Normal_Hoja2" xfId="6"/>
    <cellStyle name="Porcentaje" xfId="2" builtinId="5"/>
  </cellStyles>
  <dxfs count="0"/>
  <tableStyles count="0" defaultTableStyle="TableStyleMedium2" defaultPivotStyle="PivotStyleLight16"/>
  <colors>
    <mruColors>
      <color rgb="FFE7DAC3"/>
      <color rgb="FFD5BE94"/>
      <color rgb="FF9F22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05;NDICE!A1"/></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05;NDICE!A1"/></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05;NDICE!A1"/></Relationships>
</file>

<file path=xl/drawings/_rels/drawing1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05;NDICE!A1"/></Relationships>
</file>

<file path=xl/drawings/_rels/drawing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05;NDICE!A1"/></Relationships>
</file>

<file path=xl/drawings/_rels/drawing1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05;NDICE!A1"/></Relationships>
</file>

<file path=xl/drawings/_rels/drawing1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05;NDICE!A1"/></Relationships>
</file>

<file path=xl/drawings/_rels/drawing1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05;NDICE!A1"/></Relationships>
</file>

<file path=xl/drawings/_rels/drawing1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05;NDICE!A1"/></Relationships>
</file>

<file path=xl/drawings/_rels/drawing1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05;NDICE!A1"/></Relationships>
</file>

<file path=xl/drawings/_rels/drawing1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05;NDICE!A1"/></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05;NDICE!A1"/></Relationships>
</file>

<file path=xl/drawings/_rels/drawing2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05;NDICE!A1"/></Relationships>
</file>

<file path=xl/drawings/_rels/drawing2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05;NDICE!A1"/></Relationships>
</file>

<file path=xl/drawings/_rels/drawing2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05;NDICE!A1"/></Relationships>
</file>

<file path=xl/drawings/_rels/drawing2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05;NDICE!A1"/></Relationships>
</file>

<file path=xl/drawings/_rels/drawing2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05;NDICE!A1"/></Relationships>
</file>

<file path=xl/drawings/_rels/drawing2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05;NDICE!A1"/></Relationships>
</file>

<file path=xl/drawings/_rels/drawing2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05;NDICE!A1"/></Relationships>
</file>

<file path=xl/drawings/_rels/drawing2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05;NDICE!A1"/></Relationships>
</file>

<file path=xl/drawings/_rels/drawing2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05;NDICE!A1"/></Relationships>
</file>

<file path=xl/drawings/_rels/drawing2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05;NDICE!A1"/></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05;NDICE!A1"/></Relationships>
</file>

<file path=xl/drawings/_rels/drawing3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05;NDICE!A1"/></Relationships>
</file>

<file path=xl/drawings/_rels/drawing3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05;NDICE!A1"/></Relationships>
</file>

<file path=xl/drawings/_rels/drawing3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05;NDICE!A1"/></Relationships>
</file>

<file path=xl/drawings/_rels/drawing3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05;NDICE!A1"/></Relationships>
</file>

<file path=xl/drawings/_rels/drawing3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05;NDICE!A1"/></Relationships>
</file>

<file path=xl/drawings/_rels/drawing3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05;NDICE!A1"/></Relationships>
</file>

<file path=xl/drawings/_rels/drawing3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05;NDICE!A1"/></Relationships>
</file>

<file path=xl/drawings/_rels/drawing3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05;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05;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05;NDICE!A1"/></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05;NDICE!A1"/></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05;NDICE!A1"/></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05;NDICE!A1"/></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05;NDICE!A1"/></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9</xdr:col>
      <xdr:colOff>585367</xdr:colOff>
      <xdr:row>3</xdr:row>
      <xdr:rowOff>123608</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8831036" y="231321"/>
          <a:ext cx="585367" cy="58625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xdr:col>
      <xdr:colOff>0</xdr:colOff>
      <xdr:row>1</xdr:row>
      <xdr:rowOff>0</xdr:rowOff>
    </xdr:from>
    <xdr:to>
      <xdr:col>11</xdr:col>
      <xdr:colOff>585367</xdr:colOff>
      <xdr:row>3</xdr:row>
      <xdr:rowOff>129051</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9563100" y="228600"/>
          <a:ext cx="585367" cy="58625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8</xdr:col>
      <xdr:colOff>585367</xdr:colOff>
      <xdr:row>3</xdr:row>
      <xdr:rowOff>116186</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9747662" y="235032"/>
          <a:ext cx="585367" cy="58625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8</xdr:col>
      <xdr:colOff>585367</xdr:colOff>
      <xdr:row>3</xdr:row>
      <xdr:rowOff>97790</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10416442" y="244231"/>
          <a:ext cx="585367" cy="58625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9</xdr:col>
      <xdr:colOff>585367</xdr:colOff>
      <xdr:row>3</xdr:row>
      <xdr:rowOff>116525</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10190445" y="234863"/>
          <a:ext cx="585367" cy="58625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8</xdr:col>
      <xdr:colOff>585367</xdr:colOff>
      <xdr:row>3</xdr:row>
      <xdr:rowOff>110001</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10537031" y="238125"/>
          <a:ext cx="585367" cy="58625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11</xdr:col>
      <xdr:colOff>0</xdr:colOff>
      <xdr:row>1</xdr:row>
      <xdr:rowOff>0</xdr:rowOff>
    </xdr:from>
    <xdr:to>
      <xdr:col>11</xdr:col>
      <xdr:colOff>585367</xdr:colOff>
      <xdr:row>3</xdr:row>
      <xdr:rowOff>110001</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10120313" y="238125"/>
          <a:ext cx="585367" cy="58625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11</xdr:col>
      <xdr:colOff>0</xdr:colOff>
      <xdr:row>1</xdr:row>
      <xdr:rowOff>0</xdr:rowOff>
    </xdr:from>
    <xdr:to>
      <xdr:col>11</xdr:col>
      <xdr:colOff>585367</xdr:colOff>
      <xdr:row>3</xdr:row>
      <xdr:rowOff>118356</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10494211" y="233947"/>
          <a:ext cx="585367" cy="58625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11</xdr:col>
      <xdr:colOff>0</xdr:colOff>
      <xdr:row>2</xdr:row>
      <xdr:rowOff>0</xdr:rowOff>
    </xdr:from>
    <xdr:to>
      <xdr:col>11</xdr:col>
      <xdr:colOff>585367</xdr:colOff>
      <xdr:row>4</xdr:row>
      <xdr:rowOff>116525</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9472808" y="469726"/>
          <a:ext cx="585367" cy="58625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8</xdr:col>
      <xdr:colOff>585367</xdr:colOff>
      <xdr:row>3</xdr:row>
      <xdr:rowOff>116903</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8986630" y="234674"/>
          <a:ext cx="585367" cy="586251"/>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7</xdr:col>
      <xdr:colOff>585367</xdr:colOff>
      <xdr:row>3</xdr:row>
      <xdr:rowOff>116525</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8050582" y="234863"/>
          <a:ext cx="585367" cy="5862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9</xdr:col>
      <xdr:colOff>585367</xdr:colOff>
      <xdr:row>3</xdr:row>
      <xdr:rowOff>116903</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10367065" y="234674"/>
          <a:ext cx="585367" cy="58625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9</xdr:col>
      <xdr:colOff>585367</xdr:colOff>
      <xdr:row>3</xdr:row>
      <xdr:rowOff>129051</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8305800" y="228600"/>
          <a:ext cx="585367" cy="586251"/>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9</xdr:col>
      <xdr:colOff>585367</xdr:colOff>
      <xdr:row>3</xdr:row>
      <xdr:rowOff>103293</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8371268" y="241479"/>
          <a:ext cx="585367" cy="586251"/>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11</xdr:col>
      <xdr:colOff>0</xdr:colOff>
      <xdr:row>1</xdr:row>
      <xdr:rowOff>0</xdr:rowOff>
    </xdr:from>
    <xdr:to>
      <xdr:col>11</xdr:col>
      <xdr:colOff>585367</xdr:colOff>
      <xdr:row>3</xdr:row>
      <xdr:rowOff>104527</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8430172" y="240862"/>
          <a:ext cx="585367" cy="586251"/>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4</xdr:col>
      <xdr:colOff>0</xdr:colOff>
      <xdr:row>1</xdr:row>
      <xdr:rowOff>0</xdr:rowOff>
    </xdr:from>
    <xdr:to>
      <xdr:col>4</xdr:col>
      <xdr:colOff>585367</xdr:colOff>
      <xdr:row>3</xdr:row>
      <xdr:rowOff>116525</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5153938" y="234863"/>
          <a:ext cx="585367" cy="586251"/>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5</xdr:col>
      <xdr:colOff>0</xdr:colOff>
      <xdr:row>3</xdr:row>
      <xdr:rowOff>0</xdr:rowOff>
    </xdr:from>
    <xdr:to>
      <xdr:col>5</xdr:col>
      <xdr:colOff>585367</xdr:colOff>
      <xdr:row>5</xdr:row>
      <xdr:rowOff>110001</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8782610" y="714375"/>
          <a:ext cx="585367" cy="586251"/>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5</xdr:col>
      <xdr:colOff>585367</xdr:colOff>
      <xdr:row>3</xdr:row>
      <xdr:rowOff>116903</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7261087" y="234674"/>
          <a:ext cx="585367" cy="586251"/>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5</xdr:col>
      <xdr:colOff>585367</xdr:colOff>
      <xdr:row>3</xdr:row>
      <xdr:rowOff>116525</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7150274" y="234863"/>
          <a:ext cx="585367" cy="586251"/>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5</xdr:col>
      <xdr:colOff>585367</xdr:colOff>
      <xdr:row>3</xdr:row>
      <xdr:rowOff>116903</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7771848" y="234674"/>
          <a:ext cx="585367" cy="586251"/>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5</xdr:col>
      <xdr:colOff>585367</xdr:colOff>
      <xdr:row>3</xdr:row>
      <xdr:rowOff>101929</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7248686" y="242161"/>
          <a:ext cx="585367" cy="586251"/>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5</xdr:col>
      <xdr:colOff>585367</xdr:colOff>
      <xdr:row>3</xdr:row>
      <xdr:rowOff>110001</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7213787" y="238125"/>
          <a:ext cx="585367" cy="5862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9</xdr:col>
      <xdr:colOff>585367</xdr:colOff>
      <xdr:row>3</xdr:row>
      <xdr:rowOff>122212</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8389327" y="232019"/>
          <a:ext cx="585367" cy="586251"/>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6</xdr:col>
      <xdr:colOff>585367</xdr:colOff>
      <xdr:row>3</xdr:row>
      <xdr:rowOff>110001</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4572000" y="190500"/>
          <a:ext cx="585367" cy="586251"/>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6</xdr:col>
      <xdr:colOff>585367</xdr:colOff>
      <xdr:row>3</xdr:row>
      <xdr:rowOff>129051</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4572000" y="190500"/>
          <a:ext cx="585367" cy="586251"/>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6</xdr:col>
      <xdr:colOff>585367</xdr:colOff>
      <xdr:row>3</xdr:row>
      <xdr:rowOff>110001</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4572000" y="190500"/>
          <a:ext cx="585367" cy="586251"/>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6</xdr:col>
      <xdr:colOff>585367</xdr:colOff>
      <xdr:row>3</xdr:row>
      <xdr:rowOff>110001</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4572000" y="190500"/>
          <a:ext cx="585367" cy="586251"/>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6</xdr:col>
      <xdr:colOff>585367</xdr:colOff>
      <xdr:row>3</xdr:row>
      <xdr:rowOff>110001</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4572000" y="190500"/>
          <a:ext cx="585367" cy="586251"/>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585367</xdr:colOff>
      <xdr:row>2</xdr:row>
      <xdr:rowOff>110001</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11023787" y="0"/>
          <a:ext cx="585367" cy="586251"/>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6</xdr:col>
      <xdr:colOff>585367</xdr:colOff>
      <xdr:row>3</xdr:row>
      <xdr:rowOff>116903</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10532717" y="234674"/>
          <a:ext cx="585367" cy="586251"/>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7</xdr:col>
      <xdr:colOff>585367</xdr:colOff>
      <xdr:row>3</xdr:row>
      <xdr:rowOff>110001</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12207875" y="238125"/>
          <a:ext cx="585367" cy="5862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8</xdr:col>
      <xdr:colOff>585367</xdr:colOff>
      <xdr:row>3</xdr:row>
      <xdr:rowOff>110001</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9852422" y="238125"/>
          <a:ext cx="585367" cy="5862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6</xdr:col>
      <xdr:colOff>585367</xdr:colOff>
      <xdr:row>3</xdr:row>
      <xdr:rowOff>116186</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7706591" y="235032"/>
          <a:ext cx="585367" cy="58625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0</xdr:colOff>
      <xdr:row>2</xdr:row>
      <xdr:rowOff>0</xdr:rowOff>
    </xdr:from>
    <xdr:to>
      <xdr:col>8</xdr:col>
      <xdr:colOff>585367</xdr:colOff>
      <xdr:row>4</xdr:row>
      <xdr:rowOff>139766</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10209609" y="446484"/>
          <a:ext cx="585367" cy="58625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0</xdr:colOff>
      <xdr:row>1</xdr:row>
      <xdr:rowOff>0</xdr:rowOff>
    </xdr:from>
    <xdr:to>
      <xdr:col>10</xdr:col>
      <xdr:colOff>585367</xdr:colOff>
      <xdr:row>3</xdr:row>
      <xdr:rowOff>110001</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10656094" y="238125"/>
          <a:ext cx="585367" cy="58625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9</xdr:col>
      <xdr:colOff>585367</xdr:colOff>
      <xdr:row>3</xdr:row>
      <xdr:rowOff>94638</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12858750" y="245806"/>
          <a:ext cx="585367" cy="58625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14</xdr:col>
      <xdr:colOff>0</xdr:colOff>
      <xdr:row>1</xdr:row>
      <xdr:rowOff>0</xdr:rowOff>
    </xdr:from>
    <xdr:to>
      <xdr:col>14</xdr:col>
      <xdr:colOff>585367</xdr:colOff>
      <xdr:row>3</xdr:row>
      <xdr:rowOff>110001</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11976287" y="238125"/>
          <a:ext cx="585367" cy="5862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P\Desktop\Otras_Solicitudes\IGECyT_2019\PUBLICACIONES\Bases%20de%20Datos\M&#201;XICO\2007-2019_IGECy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Tabla_Dinámica"/>
      <sheetName val="Base_ArtículosQuin"/>
      <sheetName val="Base_CtiasQuinque"/>
      <sheetName val="Artículos"/>
      <sheetName val="Citas"/>
      <sheetName val="Factor de Impacto"/>
      <sheetName val="Artículos_quinquenal"/>
      <sheetName val="Citas_quinquenal"/>
      <sheetName val="FI_Quinquenal"/>
    </sheetNames>
    <sheetDataSet>
      <sheetData sheetId="0" refreshError="1"/>
      <sheetData sheetId="1" refreshError="1"/>
      <sheetData sheetId="2" refreshError="1"/>
      <sheetData sheetId="3" refreshError="1"/>
      <sheetData sheetId="4">
        <row r="3">
          <cell r="B3">
            <v>494</v>
          </cell>
          <cell r="C3">
            <v>507</v>
          </cell>
          <cell r="D3">
            <v>499</v>
          </cell>
          <cell r="E3">
            <v>615</v>
          </cell>
          <cell r="F3">
            <v>629</v>
          </cell>
          <cell r="G3">
            <v>752</v>
          </cell>
          <cell r="H3">
            <v>763</v>
          </cell>
          <cell r="I3">
            <v>838</v>
          </cell>
          <cell r="J3">
            <v>846</v>
          </cell>
          <cell r="K3">
            <v>958</v>
          </cell>
          <cell r="L3">
            <v>1120</v>
          </cell>
          <cell r="M3">
            <v>1256</v>
          </cell>
          <cell r="N3">
            <v>1352</v>
          </cell>
        </row>
        <row r="4">
          <cell r="B4">
            <v>131</v>
          </cell>
          <cell r="C4">
            <v>157</v>
          </cell>
          <cell r="D4">
            <v>168</v>
          </cell>
          <cell r="E4">
            <v>157</v>
          </cell>
          <cell r="F4">
            <v>177</v>
          </cell>
          <cell r="G4">
            <v>215</v>
          </cell>
          <cell r="H4">
            <v>233</v>
          </cell>
          <cell r="I4">
            <v>266</v>
          </cell>
          <cell r="J4">
            <v>277</v>
          </cell>
          <cell r="K4">
            <v>320</v>
          </cell>
          <cell r="L4">
            <v>337</v>
          </cell>
          <cell r="M4">
            <v>329</v>
          </cell>
          <cell r="N4">
            <v>386</v>
          </cell>
        </row>
        <row r="5">
          <cell r="B5">
            <v>340</v>
          </cell>
          <cell r="C5">
            <v>393</v>
          </cell>
          <cell r="D5">
            <v>350</v>
          </cell>
          <cell r="E5">
            <v>411</v>
          </cell>
          <cell r="F5">
            <v>429</v>
          </cell>
          <cell r="G5">
            <v>452</v>
          </cell>
          <cell r="H5">
            <v>580</v>
          </cell>
          <cell r="I5">
            <v>587</v>
          </cell>
          <cell r="J5">
            <v>590</v>
          </cell>
          <cell r="K5">
            <v>590</v>
          </cell>
          <cell r="L5">
            <v>706</v>
          </cell>
          <cell r="M5">
            <v>659</v>
          </cell>
          <cell r="N5">
            <v>777</v>
          </cell>
        </row>
        <row r="6">
          <cell r="B6">
            <v>993</v>
          </cell>
          <cell r="C6">
            <v>1147</v>
          </cell>
          <cell r="D6">
            <v>1116</v>
          </cell>
          <cell r="E6">
            <v>1191</v>
          </cell>
          <cell r="F6">
            <v>1306</v>
          </cell>
          <cell r="G6">
            <v>1393</v>
          </cell>
          <cell r="H6">
            <v>1451</v>
          </cell>
          <cell r="I6">
            <v>1559</v>
          </cell>
          <cell r="J6">
            <v>1725</v>
          </cell>
          <cell r="K6">
            <v>1761</v>
          </cell>
          <cell r="L6">
            <v>1862</v>
          </cell>
          <cell r="M6">
            <v>2073</v>
          </cell>
          <cell r="N6">
            <v>2103</v>
          </cell>
        </row>
        <row r="7">
          <cell r="B7">
            <v>396</v>
          </cell>
          <cell r="C7">
            <v>420</v>
          </cell>
          <cell r="D7">
            <v>443</v>
          </cell>
          <cell r="E7">
            <v>486</v>
          </cell>
          <cell r="F7">
            <v>423</v>
          </cell>
          <cell r="G7">
            <v>475</v>
          </cell>
          <cell r="H7">
            <v>468</v>
          </cell>
          <cell r="I7">
            <v>589</v>
          </cell>
          <cell r="J7">
            <v>655</v>
          </cell>
          <cell r="K7">
            <v>720</v>
          </cell>
          <cell r="L7">
            <v>775</v>
          </cell>
          <cell r="M7">
            <v>870</v>
          </cell>
          <cell r="N7">
            <v>1002</v>
          </cell>
        </row>
        <row r="8">
          <cell r="B8">
            <v>255</v>
          </cell>
          <cell r="C8">
            <v>217</v>
          </cell>
          <cell r="D8">
            <v>261</v>
          </cell>
          <cell r="E8">
            <v>268</v>
          </cell>
          <cell r="F8">
            <v>256</v>
          </cell>
          <cell r="G8">
            <v>265</v>
          </cell>
          <cell r="H8">
            <v>292</v>
          </cell>
          <cell r="I8">
            <v>315</v>
          </cell>
          <cell r="J8">
            <v>379</v>
          </cell>
          <cell r="K8">
            <v>405</v>
          </cell>
          <cell r="L8">
            <v>424</v>
          </cell>
          <cell r="M8">
            <v>401</v>
          </cell>
          <cell r="N8">
            <v>443</v>
          </cell>
        </row>
        <row r="9">
          <cell r="B9">
            <v>453</v>
          </cell>
          <cell r="C9">
            <v>435</v>
          </cell>
          <cell r="D9">
            <v>438</v>
          </cell>
          <cell r="E9">
            <v>509</v>
          </cell>
          <cell r="F9">
            <v>567</v>
          </cell>
          <cell r="G9">
            <v>573</v>
          </cell>
          <cell r="H9">
            <v>644</v>
          </cell>
          <cell r="I9">
            <v>695</v>
          </cell>
          <cell r="J9">
            <v>784</v>
          </cell>
          <cell r="K9">
            <v>763</v>
          </cell>
          <cell r="L9">
            <v>922</v>
          </cell>
          <cell r="M9">
            <v>1027</v>
          </cell>
          <cell r="N9">
            <v>1167</v>
          </cell>
        </row>
        <row r="10">
          <cell r="B10">
            <v>88</v>
          </cell>
          <cell r="C10">
            <v>88</v>
          </cell>
          <cell r="D10">
            <v>114</v>
          </cell>
          <cell r="E10">
            <v>112</v>
          </cell>
          <cell r="F10">
            <v>138</v>
          </cell>
          <cell r="G10">
            <v>131</v>
          </cell>
          <cell r="H10">
            <v>186</v>
          </cell>
          <cell r="I10">
            <v>206</v>
          </cell>
          <cell r="J10">
            <v>229</v>
          </cell>
          <cell r="K10">
            <v>262</v>
          </cell>
          <cell r="L10">
            <v>262</v>
          </cell>
          <cell r="M10">
            <v>364</v>
          </cell>
          <cell r="N10">
            <v>374</v>
          </cell>
        </row>
        <row r="11">
          <cell r="B11">
            <v>307</v>
          </cell>
          <cell r="C11">
            <v>382</v>
          </cell>
          <cell r="D11">
            <v>435</v>
          </cell>
          <cell r="E11">
            <v>407</v>
          </cell>
          <cell r="F11">
            <v>449</v>
          </cell>
          <cell r="G11">
            <v>551</v>
          </cell>
          <cell r="H11">
            <v>540</v>
          </cell>
          <cell r="I11">
            <v>543</v>
          </cell>
          <cell r="J11">
            <v>595</v>
          </cell>
          <cell r="K11">
            <v>674</v>
          </cell>
          <cell r="L11">
            <v>701</v>
          </cell>
          <cell r="M11">
            <v>776</v>
          </cell>
          <cell r="N11">
            <v>756</v>
          </cell>
        </row>
        <row r="12">
          <cell r="B12">
            <v>64</v>
          </cell>
          <cell r="C12">
            <v>96</v>
          </cell>
          <cell r="D12">
            <v>86</v>
          </cell>
          <cell r="E12">
            <v>109</v>
          </cell>
          <cell r="F12">
            <v>97</v>
          </cell>
          <cell r="G12">
            <v>114</v>
          </cell>
          <cell r="H12">
            <v>111</v>
          </cell>
          <cell r="I12">
            <v>94</v>
          </cell>
          <cell r="J12">
            <v>137</v>
          </cell>
          <cell r="K12">
            <v>164</v>
          </cell>
          <cell r="L12">
            <v>176</v>
          </cell>
          <cell r="M12">
            <v>173</v>
          </cell>
          <cell r="N12">
            <v>255</v>
          </cell>
        </row>
        <row r="13">
          <cell r="B13">
            <v>184</v>
          </cell>
          <cell r="C13">
            <v>182</v>
          </cell>
          <cell r="D13">
            <v>191</v>
          </cell>
          <cell r="E13">
            <v>211</v>
          </cell>
          <cell r="F13">
            <v>215</v>
          </cell>
          <cell r="G13">
            <v>239</v>
          </cell>
          <cell r="H13">
            <v>227</v>
          </cell>
          <cell r="I13">
            <v>269</v>
          </cell>
          <cell r="J13">
            <v>260</v>
          </cell>
          <cell r="K13">
            <v>263</v>
          </cell>
          <cell r="L13">
            <v>348</v>
          </cell>
          <cell r="M13">
            <v>343</v>
          </cell>
          <cell r="N13">
            <v>383</v>
          </cell>
        </row>
        <row r="14">
          <cell r="B14">
            <v>991</v>
          </cell>
          <cell r="C14">
            <v>1016</v>
          </cell>
          <cell r="D14">
            <v>997</v>
          </cell>
          <cell r="E14">
            <v>907</v>
          </cell>
          <cell r="F14">
            <v>1082</v>
          </cell>
          <cell r="G14">
            <v>1130</v>
          </cell>
          <cell r="H14">
            <v>1245</v>
          </cell>
          <cell r="I14">
            <v>1147</v>
          </cell>
          <cell r="J14">
            <v>1142</v>
          </cell>
          <cell r="K14">
            <v>1308</v>
          </cell>
          <cell r="L14">
            <v>1298</v>
          </cell>
          <cell r="M14">
            <v>1378</v>
          </cell>
          <cell r="N14">
            <v>1411</v>
          </cell>
        </row>
        <row r="15">
          <cell r="B15">
            <v>255</v>
          </cell>
          <cell r="C15">
            <v>277</v>
          </cell>
          <cell r="D15">
            <v>331</v>
          </cell>
          <cell r="E15">
            <v>322</v>
          </cell>
          <cell r="F15">
            <v>330</v>
          </cell>
          <cell r="G15">
            <v>378</v>
          </cell>
          <cell r="H15">
            <v>382</v>
          </cell>
          <cell r="I15">
            <v>392</v>
          </cell>
          <cell r="J15">
            <v>405</v>
          </cell>
          <cell r="K15">
            <v>483</v>
          </cell>
          <cell r="L15">
            <v>482</v>
          </cell>
          <cell r="M15">
            <v>542</v>
          </cell>
          <cell r="N15">
            <v>601</v>
          </cell>
        </row>
        <row r="16">
          <cell r="B16">
            <v>499</v>
          </cell>
          <cell r="C16">
            <v>579</v>
          </cell>
          <cell r="D16">
            <v>653</v>
          </cell>
          <cell r="E16">
            <v>647</v>
          </cell>
          <cell r="F16">
            <v>796</v>
          </cell>
          <cell r="G16">
            <v>893</v>
          </cell>
          <cell r="H16">
            <v>1062</v>
          </cell>
          <cell r="I16">
            <v>1050</v>
          </cell>
          <cell r="J16">
            <v>1154</v>
          </cell>
          <cell r="K16">
            <v>1272</v>
          </cell>
          <cell r="L16">
            <v>1350</v>
          </cell>
          <cell r="M16">
            <v>1449</v>
          </cell>
          <cell r="N16">
            <v>1659</v>
          </cell>
        </row>
        <row r="17">
          <cell r="B17">
            <v>130</v>
          </cell>
          <cell r="C17">
            <v>141</v>
          </cell>
          <cell r="D17">
            <v>135</v>
          </cell>
          <cell r="E17">
            <v>156</v>
          </cell>
          <cell r="F17">
            <v>187</v>
          </cell>
          <cell r="G17">
            <v>162</v>
          </cell>
          <cell r="H17">
            <v>194</v>
          </cell>
          <cell r="I17">
            <v>216</v>
          </cell>
          <cell r="J17">
            <v>237</v>
          </cell>
          <cell r="K17">
            <v>254</v>
          </cell>
          <cell r="L17">
            <v>277</v>
          </cell>
          <cell r="M17">
            <v>279</v>
          </cell>
          <cell r="N17">
            <v>288</v>
          </cell>
        </row>
        <row r="18">
          <cell r="B18">
            <v>269</v>
          </cell>
          <cell r="C18">
            <v>278</v>
          </cell>
          <cell r="D18">
            <v>269</v>
          </cell>
          <cell r="E18">
            <v>302</v>
          </cell>
          <cell r="F18">
            <v>288</v>
          </cell>
          <cell r="G18">
            <v>349</v>
          </cell>
          <cell r="H18">
            <v>365</v>
          </cell>
          <cell r="I18">
            <v>364</v>
          </cell>
          <cell r="J18">
            <v>375</v>
          </cell>
          <cell r="K18">
            <v>378</v>
          </cell>
          <cell r="L18">
            <v>439</v>
          </cell>
          <cell r="M18">
            <v>434</v>
          </cell>
          <cell r="N18">
            <v>501</v>
          </cell>
        </row>
        <row r="19">
          <cell r="B19">
            <v>776</v>
          </cell>
          <cell r="C19">
            <v>867</v>
          </cell>
          <cell r="D19">
            <v>849</v>
          </cell>
          <cell r="E19">
            <v>907</v>
          </cell>
          <cell r="F19">
            <v>925</v>
          </cell>
          <cell r="G19">
            <v>1061</v>
          </cell>
          <cell r="H19">
            <v>1067</v>
          </cell>
          <cell r="I19">
            <v>1147</v>
          </cell>
          <cell r="J19">
            <v>1174</v>
          </cell>
          <cell r="K19">
            <v>1341</v>
          </cell>
          <cell r="L19">
            <v>1379</v>
          </cell>
          <cell r="M19">
            <v>1491</v>
          </cell>
          <cell r="N19">
            <v>1583</v>
          </cell>
        </row>
        <row r="20">
          <cell r="B20">
            <v>160</v>
          </cell>
          <cell r="C20">
            <v>180</v>
          </cell>
          <cell r="D20">
            <v>180</v>
          </cell>
          <cell r="E20">
            <v>173</v>
          </cell>
          <cell r="F20">
            <v>231</v>
          </cell>
          <cell r="G20">
            <v>249</v>
          </cell>
          <cell r="H20">
            <v>212</v>
          </cell>
          <cell r="I20">
            <v>231</v>
          </cell>
          <cell r="J20">
            <v>263</v>
          </cell>
          <cell r="K20">
            <v>290</v>
          </cell>
          <cell r="L20">
            <v>290</v>
          </cell>
          <cell r="M20">
            <v>331</v>
          </cell>
          <cell r="N20">
            <v>374</v>
          </cell>
        </row>
        <row r="21">
          <cell r="B21">
            <v>3</v>
          </cell>
          <cell r="C21">
            <v>12</v>
          </cell>
          <cell r="D21">
            <v>3</v>
          </cell>
          <cell r="E21">
            <v>4</v>
          </cell>
          <cell r="F21">
            <v>2</v>
          </cell>
          <cell r="G21">
            <v>8</v>
          </cell>
          <cell r="H21">
            <v>18</v>
          </cell>
          <cell r="I21">
            <v>20</v>
          </cell>
          <cell r="J21">
            <v>23</v>
          </cell>
          <cell r="K21">
            <v>15</v>
          </cell>
          <cell r="L21">
            <v>14</v>
          </cell>
          <cell r="M21">
            <v>24</v>
          </cell>
          <cell r="N21">
            <v>24</v>
          </cell>
        </row>
        <row r="22">
          <cell r="B22">
            <v>219</v>
          </cell>
          <cell r="C22">
            <v>252</v>
          </cell>
          <cell r="D22">
            <v>225</v>
          </cell>
          <cell r="E22">
            <v>220</v>
          </cell>
          <cell r="F22">
            <v>236</v>
          </cell>
          <cell r="G22">
            <v>269</v>
          </cell>
          <cell r="H22">
            <v>265</v>
          </cell>
          <cell r="I22">
            <v>282</v>
          </cell>
          <cell r="J22">
            <v>300</v>
          </cell>
          <cell r="K22">
            <v>296</v>
          </cell>
          <cell r="L22">
            <v>322</v>
          </cell>
          <cell r="M22">
            <v>350</v>
          </cell>
          <cell r="N22">
            <v>409</v>
          </cell>
        </row>
        <row r="23">
          <cell r="B23">
            <v>132</v>
          </cell>
          <cell r="C23">
            <v>124</v>
          </cell>
          <cell r="D23">
            <v>130</v>
          </cell>
          <cell r="E23">
            <v>172</v>
          </cell>
          <cell r="F23">
            <v>166</v>
          </cell>
          <cell r="G23">
            <v>151</v>
          </cell>
          <cell r="H23">
            <v>171</v>
          </cell>
          <cell r="I23">
            <v>179</v>
          </cell>
          <cell r="J23">
            <v>185</v>
          </cell>
          <cell r="K23">
            <v>181</v>
          </cell>
          <cell r="L23">
            <v>245</v>
          </cell>
          <cell r="M23">
            <v>227</v>
          </cell>
          <cell r="N23">
            <v>265</v>
          </cell>
        </row>
        <row r="24">
          <cell r="B24">
            <v>884</v>
          </cell>
          <cell r="C24">
            <v>894</v>
          </cell>
          <cell r="D24">
            <v>898</v>
          </cell>
          <cell r="E24">
            <v>983</v>
          </cell>
          <cell r="F24">
            <v>1081</v>
          </cell>
          <cell r="G24">
            <v>1105</v>
          </cell>
          <cell r="H24">
            <v>1146</v>
          </cell>
          <cell r="I24">
            <v>1172</v>
          </cell>
          <cell r="J24">
            <v>1330</v>
          </cell>
          <cell r="K24">
            <v>1328</v>
          </cell>
          <cell r="L24">
            <v>1438</v>
          </cell>
          <cell r="M24">
            <v>1525</v>
          </cell>
          <cell r="N24">
            <v>1706</v>
          </cell>
        </row>
      </sheetData>
      <sheetData sheetId="5">
        <row r="3">
          <cell r="B3">
            <v>13137</v>
          </cell>
          <cell r="C3">
            <v>12658</v>
          </cell>
          <cell r="D3">
            <v>12342</v>
          </cell>
          <cell r="E3">
            <v>13424</v>
          </cell>
          <cell r="F3">
            <v>12205</v>
          </cell>
          <cell r="G3">
            <v>12053</v>
          </cell>
          <cell r="H3">
            <v>12599</v>
          </cell>
          <cell r="I3">
            <v>11214</v>
          </cell>
          <cell r="J3">
            <v>11007</v>
          </cell>
          <cell r="K3">
            <v>9275</v>
          </cell>
          <cell r="L3">
            <v>7439</v>
          </cell>
          <cell r="M3">
            <v>4448</v>
          </cell>
          <cell r="N3">
            <v>2057</v>
          </cell>
        </row>
        <row r="4">
          <cell r="B4">
            <v>6354</v>
          </cell>
          <cell r="C4">
            <v>5135</v>
          </cell>
          <cell r="D4">
            <v>6213</v>
          </cell>
          <cell r="E4">
            <v>5063</v>
          </cell>
          <cell r="F4">
            <v>7067</v>
          </cell>
          <cell r="G4">
            <v>6276</v>
          </cell>
          <cell r="H4">
            <v>7648</v>
          </cell>
          <cell r="I4">
            <v>6824</v>
          </cell>
          <cell r="J4">
            <v>8851</v>
          </cell>
          <cell r="K4">
            <v>8602</v>
          </cell>
          <cell r="L4">
            <v>3902</v>
          </cell>
          <cell r="M4">
            <v>2066</v>
          </cell>
          <cell r="N4">
            <v>718</v>
          </cell>
        </row>
        <row r="5">
          <cell r="B5">
            <v>9405</v>
          </cell>
          <cell r="C5">
            <v>10373</v>
          </cell>
          <cell r="D5">
            <v>8009</v>
          </cell>
          <cell r="E5">
            <v>10008</v>
          </cell>
          <cell r="F5">
            <v>9493</v>
          </cell>
          <cell r="G5">
            <v>8747</v>
          </cell>
          <cell r="H5">
            <v>9263</v>
          </cell>
          <cell r="I5">
            <v>6734</v>
          </cell>
          <cell r="J5">
            <v>6045</v>
          </cell>
          <cell r="K5">
            <v>5801</v>
          </cell>
          <cell r="L5">
            <v>4595</v>
          </cell>
          <cell r="M5">
            <v>2460</v>
          </cell>
          <cell r="N5">
            <v>1155</v>
          </cell>
        </row>
        <row r="6">
          <cell r="B6">
            <v>18196</v>
          </cell>
          <cell r="C6">
            <v>18359</v>
          </cell>
          <cell r="D6">
            <v>16751</v>
          </cell>
          <cell r="E6">
            <v>15673</v>
          </cell>
          <cell r="F6">
            <v>18538</v>
          </cell>
          <cell r="G6">
            <v>15946</v>
          </cell>
          <cell r="H6">
            <v>14443</v>
          </cell>
          <cell r="I6">
            <v>15309</v>
          </cell>
          <cell r="J6">
            <v>12315</v>
          </cell>
          <cell r="K6">
            <v>9683</v>
          </cell>
          <cell r="L6">
            <v>8146</v>
          </cell>
          <cell r="M6">
            <v>4463</v>
          </cell>
          <cell r="N6">
            <v>1598</v>
          </cell>
        </row>
        <row r="7">
          <cell r="B7">
            <v>8105</v>
          </cell>
          <cell r="C7">
            <v>8734</v>
          </cell>
          <cell r="D7">
            <v>7477</v>
          </cell>
          <cell r="E7">
            <v>8219</v>
          </cell>
          <cell r="F7">
            <v>6697</v>
          </cell>
          <cell r="G7">
            <v>6649</v>
          </cell>
          <cell r="H7">
            <v>6078</v>
          </cell>
          <cell r="I7">
            <v>6719</v>
          </cell>
          <cell r="J7">
            <v>6499</v>
          </cell>
          <cell r="K7">
            <v>5609</v>
          </cell>
          <cell r="L7">
            <v>4922</v>
          </cell>
          <cell r="M7">
            <v>3164</v>
          </cell>
          <cell r="N7">
            <v>1413</v>
          </cell>
        </row>
        <row r="8">
          <cell r="B8">
            <v>7833</v>
          </cell>
          <cell r="C8">
            <v>6561</v>
          </cell>
          <cell r="D8">
            <v>8029</v>
          </cell>
          <cell r="E8">
            <v>8727</v>
          </cell>
          <cell r="F8">
            <v>7759</v>
          </cell>
          <cell r="G8">
            <v>6156</v>
          </cell>
          <cell r="H8">
            <v>6972</v>
          </cell>
          <cell r="I8">
            <v>6910</v>
          </cell>
          <cell r="J8">
            <v>8347</v>
          </cell>
          <cell r="K8">
            <v>7247</v>
          </cell>
          <cell r="L8">
            <v>7808</v>
          </cell>
          <cell r="M8">
            <v>3503</v>
          </cell>
          <cell r="N8">
            <v>1789</v>
          </cell>
        </row>
        <row r="9">
          <cell r="B9">
            <v>10175</v>
          </cell>
          <cell r="C9">
            <v>9097</v>
          </cell>
          <cell r="D9">
            <v>8969</v>
          </cell>
          <cell r="E9">
            <v>9245</v>
          </cell>
          <cell r="F9">
            <v>9315</v>
          </cell>
          <cell r="G9">
            <v>8831</v>
          </cell>
          <cell r="H9">
            <v>8410</v>
          </cell>
          <cell r="I9">
            <v>7711</v>
          </cell>
          <cell r="J9">
            <v>7253</v>
          </cell>
          <cell r="K9">
            <v>5953</v>
          </cell>
          <cell r="L9">
            <v>4761</v>
          </cell>
          <cell r="M9">
            <v>2885</v>
          </cell>
          <cell r="N9">
            <v>1176</v>
          </cell>
        </row>
        <row r="10">
          <cell r="B10">
            <v>2379</v>
          </cell>
          <cell r="C10">
            <v>1521</v>
          </cell>
          <cell r="D10">
            <v>2321</v>
          </cell>
          <cell r="E10">
            <v>1631</v>
          </cell>
          <cell r="F10">
            <v>2329</v>
          </cell>
          <cell r="G10">
            <v>1712</v>
          </cell>
          <cell r="H10">
            <v>2063</v>
          </cell>
          <cell r="I10">
            <v>2929</v>
          </cell>
          <cell r="J10">
            <v>2598</v>
          </cell>
          <cell r="K10">
            <v>2703</v>
          </cell>
          <cell r="L10">
            <v>1457</v>
          </cell>
          <cell r="M10">
            <v>1164</v>
          </cell>
          <cell r="N10">
            <v>517</v>
          </cell>
        </row>
        <row r="11">
          <cell r="B11">
            <v>4297</v>
          </cell>
          <cell r="C11">
            <v>5634</v>
          </cell>
          <cell r="D11">
            <v>5534</v>
          </cell>
          <cell r="E11">
            <v>4919</v>
          </cell>
          <cell r="F11">
            <v>5135</v>
          </cell>
          <cell r="G11">
            <v>5384</v>
          </cell>
          <cell r="H11">
            <v>4812</v>
          </cell>
          <cell r="I11">
            <v>4336</v>
          </cell>
          <cell r="J11">
            <v>3511</v>
          </cell>
          <cell r="K11">
            <v>3380</v>
          </cell>
          <cell r="L11">
            <v>2338</v>
          </cell>
          <cell r="M11">
            <v>1612</v>
          </cell>
          <cell r="N11">
            <v>487</v>
          </cell>
        </row>
        <row r="12">
          <cell r="B12">
            <v>1321</v>
          </cell>
          <cell r="C12">
            <v>1126</v>
          </cell>
          <cell r="D12">
            <v>1167</v>
          </cell>
          <cell r="E12">
            <v>1294</v>
          </cell>
          <cell r="F12">
            <v>823</v>
          </cell>
          <cell r="G12">
            <v>1083</v>
          </cell>
          <cell r="H12">
            <v>665</v>
          </cell>
          <cell r="I12">
            <v>560</v>
          </cell>
          <cell r="J12">
            <v>1043</v>
          </cell>
          <cell r="K12">
            <v>966</v>
          </cell>
          <cell r="L12">
            <v>577</v>
          </cell>
          <cell r="M12">
            <v>424</v>
          </cell>
          <cell r="N12">
            <v>224</v>
          </cell>
        </row>
        <row r="13">
          <cell r="B13">
            <v>3912</v>
          </cell>
          <cell r="C13">
            <v>4234</v>
          </cell>
          <cell r="D13">
            <v>3293</v>
          </cell>
          <cell r="E13">
            <v>3849</v>
          </cell>
          <cell r="F13">
            <v>3338</v>
          </cell>
          <cell r="G13">
            <v>3357</v>
          </cell>
          <cell r="H13">
            <v>2889</v>
          </cell>
          <cell r="I13">
            <v>3069</v>
          </cell>
          <cell r="J13">
            <v>2360</v>
          </cell>
          <cell r="K13">
            <v>2280</v>
          </cell>
          <cell r="L13">
            <v>2076</v>
          </cell>
          <cell r="M13">
            <v>1149</v>
          </cell>
          <cell r="N13">
            <v>394</v>
          </cell>
        </row>
        <row r="14">
          <cell r="B14">
            <v>16473</v>
          </cell>
          <cell r="C14">
            <v>16678</v>
          </cell>
          <cell r="D14">
            <v>16131</v>
          </cell>
          <cell r="E14">
            <v>18416</v>
          </cell>
          <cell r="F14">
            <v>22117</v>
          </cell>
          <cell r="G14">
            <v>32746</v>
          </cell>
          <cell r="H14">
            <v>24395</v>
          </cell>
          <cell r="I14">
            <v>18224</v>
          </cell>
          <cell r="J14">
            <v>16757</v>
          </cell>
          <cell r="K14">
            <v>16881</v>
          </cell>
          <cell r="L14">
            <v>9125</v>
          </cell>
          <cell r="M14">
            <v>6796</v>
          </cell>
          <cell r="N14">
            <v>2754</v>
          </cell>
        </row>
        <row r="15">
          <cell r="B15">
            <v>8002</v>
          </cell>
          <cell r="C15">
            <v>7211</v>
          </cell>
          <cell r="D15">
            <v>9250</v>
          </cell>
          <cell r="E15">
            <v>6578</v>
          </cell>
          <cell r="F15">
            <v>6905</v>
          </cell>
          <cell r="G15">
            <v>6626</v>
          </cell>
          <cell r="H15">
            <v>5046</v>
          </cell>
          <cell r="I15">
            <v>4706</v>
          </cell>
          <cell r="J15">
            <v>4517</v>
          </cell>
          <cell r="K15">
            <v>3921</v>
          </cell>
          <cell r="L15">
            <v>2960</v>
          </cell>
          <cell r="M15">
            <v>1862</v>
          </cell>
          <cell r="N15">
            <v>706</v>
          </cell>
        </row>
        <row r="16">
          <cell r="B16">
            <v>9117</v>
          </cell>
          <cell r="C16">
            <v>8806</v>
          </cell>
          <cell r="D16">
            <v>11140</v>
          </cell>
          <cell r="E16">
            <v>9480</v>
          </cell>
          <cell r="F16">
            <v>11939</v>
          </cell>
          <cell r="G16">
            <v>13693</v>
          </cell>
          <cell r="H16">
            <v>13045</v>
          </cell>
          <cell r="I16">
            <v>11610</v>
          </cell>
          <cell r="J16">
            <v>10212</v>
          </cell>
          <cell r="K16">
            <v>9193</v>
          </cell>
          <cell r="L16">
            <v>8288</v>
          </cell>
          <cell r="M16">
            <v>5195</v>
          </cell>
          <cell r="N16">
            <v>2321</v>
          </cell>
        </row>
        <row r="17">
          <cell r="B17">
            <v>3856</v>
          </cell>
          <cell r="C17">
            <v>4574</v>
          </cell>
          <cell r="D17">
            <v>4573</v>
          </cell>
          <cell r="E17">
            <v>4798</v>
          </cell>
          <cell r="F17">
            <v>4574</v>
          </cell>
          <cell r="G17">
            <v>3400</v>
          </cell>
          <cell r="H17">
            <v>3796</v>
          </cell>
          <cell r="I17">
            <v>3663</v>
          </cell>
          <cell r="J17">
            <v>3800</v>
          </cell>
          <cell r="K17">
            <v>3220</v>
          </cell>
          <cell r="L17">
            <v>2532</v>
          </cell>
          <cell r="M17">
            <v>1573</v>
          </cell>
          <cell r="N17">
            <v>492</v>
          </cell>
        </row>
        <row r="18">
          <cell r="B18">
            <v>1874</v>
          </cell>
          <cell r="C18">
            <v>2062</v>
          </cell>
          <cell r="D18">
            <v>1524</v>
          </cell>
          <cell r="E18">
            <v>2099</v>
          </cell>
          <cell r="F18">
            <v>3344</v>
          </cell>
          <cell r="G18">
            <v>2162</v>
          </cell>
          <cell r="H18">
            <v>2027</v>
          </cell>
          <cell r="I18">
            <v>1575</v>
          </cell>
          <cell r="J18">
            <v>1364</v>
          </cell>
          <cell r="K18">
            <v>1068</v>
          </cell>
          <cell r="L18">
            <v>864</v>
          </cell>
          <cell r="M18">
            <v>614</v>
          </cell>
          <cell r="N18">
            <v>242</v>
          </cell>
        </row>
        <row r="19">
          <cell r="B19">
            <v>21371</v>
          </cell>
          <cell r="C19">
            <v>22817</v>
          </cell>
          <cell r="D19">
            <v>23287</v>
          </cell>
          <cell r="E19">
            <v>23443</v>
          </cell>
          <cell r="F19">
            <v>27190</v>
          </cell>
          <cell r="G19">
            <v>40652</v>
          </cell>
          <cell r="H19">
            <v>29698</v>
          </cell>
          <cell r="I19">
            <v>24974</v>
          </cell>
          <cell r="J19">
            <v>32506</v>
          </cell>
          <cell r="K19">
            <v>24064</v>
          </cell>
          <cell r="L19">
            <v>20512</v>
          </cell>
          <cell r="M19">
            <v>10657</v>
          </cell>
          <cell r="N19">
            <v>3850</v>
          </cell>
        </row>
        <row r="20">
          <cell r="B20">
            <v>4121</v>
          </cell>
          <cell r="C20">
            <v>4027</v>
          </cell>
          <cell r="D20">
            <v>5528</v>
          </cell>
          <cell r="E20">
            <v>3332</v>
          </cell>
          <cell r="F20">
            <v>4004</v>
          </cell>
          <cell r="G20">
            <v>3422</v>
          </cell>
          <cell r="H20">
            <v>4101</v>
          </cell>
          <cell r="I20">
            <v>3009</v>
          </cell>
          <cell r="J20">
            <v>3066</v>
          </cell>
          <cell r="K20">
            <v>2468</v>
          </cell>
          <cell r="L20">
            <v>1851</v>
          </cell>
          <cell r="M20">
            <v>1108</v>
          </cell>
          <cell r="N20">
            <v>431</v>
          </cell>
        </row>
        <row r="21">
          <cell r="B21">
            <v>203</v>
          </cell>
          <cell r="C21">
            <v>566</v>
          </cell>
          <cell r="D21">
            <v>1199</v>
          </cell>
          <cell r="E21">
            <v>110</v>
          </cell>
          <cell r="F21">
            <v>79</v>
          </cell>
          <cell r="G21">
            <v>188</v>
          </cell>
          <cell r="H21">
            <v>976</v>
          </cell>
          <cell r="I21">
            <v>312</v>
          </cell>
          <cell r="J21">
            <v>413</v>
          </cell>
          <cell r="K21">
            <v>156</v>
          </cell>
          <cell r="L21">
            <v>100</v>
          </cell>
          <cell r="M21">
            <v>183</v>
          </cell>
          <cell r="N21">
            <v>43</v>
          </cell>
        </row>
        <row r="22">
          <cell r="B22">
            <v>5793</v>
          </cell>
          <cell r="C22">
            <v>7380</v>
          </cell>
          <cell r="D22">
            <v>4980</v>
          </cell>
          <cell r="E22">
            <v>4546</v>
          </cell>
          <cell r="F22">
            <v>5691</v>
          </cell>
          <cell r="G22">
            <v>5013</v>
          </cell>
          <cell r="H22">
            <v>4578</v>
          </cell>
          <cell r="I22">
            <v>3762</v>
          </cell>
          <cell r="J22">
            <v>3504</v>
          </cell>
          <cell r="K22">
            <v>3057</v>
          </cell>
          <cell r="L22">
            <v>2566</v>
          </cell>
          <cell r="M22">
            <v>1349</v>
          </cell>
          <cell r="N22">
            <v>705</v>
          </cell>
        </row>
        <row r="23">
          <cell r="B23">
            <v>4268</v>
          </cell>
          <cell r="C23">
            <v>2733</v>
          </cell>
          <cell r="D23">
            <v>2609</v>
          </cell>
          <cell r="E23">
            <v>4209</v>
          </cell>
          <cell r="F23">
            <v>3218</v>
          </cell>
          <cell r="G23">
            <v>1334</v>
          </cell>
          <cell r="H23">
            <v>1794</v>
          </cell>
          <cell r="I23">
            <v>2118</v>
          </cell>
          <cell r="J23">
            <v>1489</v>
          </cell>
          <cell r="K23">
            <v>1844</v>
          </cell>
          <cell r="L23">
            <v>1587</v>
          </cell>
          <cell r="M23">
            <v>723</v>
          </cell>
          <cell r="N23">
            <v>285</v>
          </cell>
        </row>
        <row r="24">
          <cell r="B24">
            <v>17359</v>
          </cell>
          <cell r="C24">
            <v>17513</v>
          </cell>
          <cell r="D24">
            <v>17044</v>
          </cell>
          <cell r="E24">
            <v>17471</v>
          </cell>
          <cell r="F24">
            <v>18529</v>
          </cell>
          <cell r="G24">
            <v>16630</v>
          </cell>
          <cell r="H24">
            <v>15069</v>
          </cell>
          <cell r="I24">
            <v>14656</v>
          </cell>
          <cell r="J24">
            <v>14160</v>
          </cell>
          <cell r="K24">
            <v>10477</v>
          </cell>
          <cell r="L24">
            <v>10378</v>
          </cell>
          <cell r="M24">
            <v>6578</v>
          </cell>
          <cell r="N24">
            <v>2458</v>
          </cell>
        </row>
      </sheetData>
      <sheetData sheetId="6" refreshError="1"/>
      <sheetData sheetId="7">
        <row r="3">
          <cell r="B3">
            <v>2402</v>
          </cell>
        </row>
      </sheetData>
      <sheetData sheetId="8">
        <row r="3">
          <cell r="B3">
            <v>46801</v>
          </cell>
        </row>
      </sheetData>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8.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9.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0.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1.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2:E56"/>
  <sheetViews>
    <sheetView showGridLines="0" tabSelected="1" zoomScale="71" zoomScaleNormal="71" workbookViewId="0"/>
  </sheetViews>
  <sheetFormatPr baseColWidth="10" defaultRowHeight="18.75"/>
  <cols>
    <col min="1" max="1" width="10.7109375" style="211" customWidth="1"/>
    <col min="2" max="2" width="197" style="3" bestFit="1" customWidth="1"/>
    <col min="3" max="16384" width="11.42578125" style="2"/>
  </cols>
  <sheetData>
    <row r="2" spans="1:5" ht="27.75" customHeight="1">
      <c r="A2" s="243" t="s">
        <v>102</v>
      </c>
      <c r="B2" s="243"/>
    </row>
    <row r="3" spans="1:5" ht="26.25" customHeight="1">
      <c r="A3" s="243" t="s">
        <v>103</v>
      </c>
      <c r="B3" s="243"/>
      <c r="E3" s="1"/>
    </row>
    <row r="4" spans="1:5" ht="24">
      <c r="A4" s="244" t="s">
        <v>145</v>
      </c>
      <c r="B4" s="244"/>
    </row>
    <row r="6" spans="1:5">
      <c r="A6" s="4" t="s">
        <v>104</v>
      </c>
      <c r="B6" s="3" t="s">
        <v>146</v>
      </c>
    </row>
    <row r="7" spans="1:5">
      <c r="A7" s="4" t="s">
        <v>105</v>
      </c>
      <c r="B7" s="3" t="s">
        <v>148</v>
      </c>
    </row>
    <row r="8" spans="1:5">
      <c r="A8" s="4" t="s">
        <v>106</v>
      </c>
      <c r="B8" s="3" t="s">
        <v>364</v>
      </c>
    </row>
    <row r="9" spans="1:5">
      <c r="A9" s="4" t="s">
        <v>107</v>
      </c>
      <c r="B9" s="3" t="s">
        <v>146</v>
      </c>
    </row>
    <row r="10" spans="1:5">
      <c r="A10" s="4" t="s">
        <v>108</v>
      </c>
      <c r="B10" s="3" t="s">
        <v>149</v>
      </c>
    </row>
    <row r="11" spans="1:5">
      <c r="A11" s="4" t="s">
        <v>109</v>
      </c>
      <c r="B11" s="3" t="s">
        <v>151</v>
      </c>
    </row>
    <row r="12" spans="1:5">
      <c r="A12" s="4" t="s">
        <v>110</v>
      </c>
      <c r="B12" s="3" t="s">
        <v>155</v>
      </c>
    </row>
    <row r="13" spans="1:5">
      <c r="A13" s="4" t="s">
        <v>111</v>
      </c>
      <c r="B13" s="3" t="s">
        <v>158</v>
      </c>
    </row>
    <row r="14" spans="1:5">
      <c r="A14" s="4" t="s">
        <v>112</v>
      </c>
      <c r="B14" s="3" t="s">
        <v>160</v>
      </c>
    </row>
    <row r="15" spans="1:5">
      <c r="A15" s="4" t="s">
        <v>113</v>
      </c>
      <c r="B15" s="3" t="s">
        <v>161</v>
      </c>
    </row>
    <row r="16" spans="1:5">
      <c r="A16" s="4" t="s">
        <v>114</v>
      </c>
      <c r="B16" s="3" t="s">
        <v>162</v>
      </c>
    </row>
    <row r="17" spans="1:2">
      <c r="A17" s="4" t="s">
        <v>115</v>
      </c>
      <c r="B17" s="3" t="s">
        <v>163</v>
      </c>
    </row>
    <row r="18" spans="1:2">
      <c r="A18" s="4" t="s">
        <v>116</v>
      </c>
      <c r="B18" s="3" t="s">
        <v>164</v>
      </c>
    </row>
    <row r="19" spans="1:2">
      <c r="A19" s="4" t="s">
        <v>117</v>
      </c>
      <c r="B19" s="3" t="s">
        <v>165</v>
      </c>
    </row>
    <row r="20" spans="1:2">
      <c r="A20" s="4" t="s">
        <v>118</v>
      </c>
      <c r="B20" s="3" t="s">
        <v>369</v>
      </c>
    </row>
    <row r="21" spans="1:2">
      <c r="A21" s="4" t="s">
        <v>119</v>
      </c>
      <c r="B21" s="3" t="s">
        <v>370</v>
      </c>
    </row>
    <row r="22" spans="1:2">
      <c r="A22" s="4" t="s">
        <v>120</v>
      </c>
      <c r="B22" s="3" t="s">
        <v>210</v>
      </c>
    </row>
    <row r="23" spans="1:2">
      <c r="A23" s="4" t="s">
        <v>121</v>
      </c>
      <c r="B23" s="3" t="s">
        <v>268</v>
      </c>
    </row>
    <row r="24" spans="1:2">
      <c r="A24" s="4" t="s">
        <v>122</v>
      </c>
      <c r="B24" s="3" t="s">
        <v>269</v>
      </c>
    </row>
    <row r="25" spans="1:2">
      <c r="A25" s="4" t="s">
        <v>123</v>
      </c>
      <c r="B25" s="3" t="s">
        <v>271</v>
      </c>
    </row>
    <row r="26" spans="1:2">
      <c r="A26" s="4" t="s">
        <v>124</v>
      </c>
      <c r="B26" s="3" t="s">
        <v>386</v>
      </c>
    </row>
    <row r="27" spans="1:2">
      <c r="A27" s="4" t="s">
        <v>125</v>
      </c>
      <c r="B27" s="3" t="s">
        <v>272</v>
      </c>
    </row>
    <row r="28" spans="1:2">
      <c r="A28" s="210" t="s">
        <v>126</v>
      </c>
      <c r="B28" s="3" t="s">
        <v>381</v>
      </c>
    </row>
    <row r="29" spans="1:2">
      <c r="A29" s="210" t="s">
        <v>127</v>
      </c>
      <c r="B29" s="3" t="s">
        <v>305</v>
      </c>
    </row>
    <row r="30" spans="1:2">
      <c r="A30" s="210" t="s">
        <v>129</v>
      </c>
      <c r="B30" s="3" t="s">
        <v>128</v>
      </c>
    </row>
    <row r="31" spans="1:2">
      <c r="A31" s="210" t="s">
        <v>131</v>
      </c>
      <c r="B31" s="3" t="s">
        <v>130</v>
      </c>
    </row>
    <row r="32" spans="1:2">
      <c r="A32" s="210" t="s">
        <v>133</v>
      </c>
      <c r="B32" s="3" t="s">
        <v>132</v>
      </c>
    </row>
    <row r="33" spans="1:2">
      <c r="A33" s="210" t="s">
        <v>135</v>
      </c>
      <c r="B33" s="3" t="s">
        <v>134</v>
      </c>
    </row>
    <row r="34" spans="1:2">
      <c r="A34" s="210" t="s">
        <v>137</v>
      </c>
      <c r="B34" s="3" t="s">
        <v>136</v>
      </c>
    </row>
    <row r="35" spans="1:2">
      <c r="A35" s="210" t="s">
        <v>138</v>
      </c>
      <c r="B35" s="227" t="s">
        <v>354</v>
      </c>
    </row>
    <row r="36" spans="1:2">
      <c r="A36" s="210" t="s">
        <v>139</v>
      </c>
      <c r="B36" s="227" t="s">
        <v>355</v>
      </c>
    </row>
    <row r="37" spans="1:2">
      <c r="A37" s="210" t="s">
        <v>140</v>
      </c>
      <c r="B37" s="227" t="s">
        <v>356</v>
      </c>
    </row>
    <row r="38" spans="1:2">
      <c r="A38" s="210" t="s">
        <v>141</v>
      </c>
      <c r="B38" s="227" t="s">
        <v>357</v>
      </c>
    </row>
    <row r="39" spans="1:2">
      <c r="A39" s="210" t="s">
        <v>142</v>
      </c>
      <c r="B39" s="227" t="s">
        <v>363</v>
      </c>
    </row>
    <row r="40" spans="1:2">
      <c r="A40" s="210" t="s">
        <v>143</v>
      </c>
      <c r="B40" s="3" t="s">
        <v>378</v>
      </c>
    </row>
    <row r="41" spans="1:2">
      <c r="A41" s="210" t="s">
        <v>144</v>
      </c>
      <c r="B41" s="3" t="s">
        <v>379</v>
      </c>
    </row>
    <row r="42" spans="1:2">
      <c r="A42" s="210" t="s">
        <v>337</v>
      </c>
      <c r="B42" s="3" t="s">
        <v>380</v>
      </c>
    </row>
    <row r="43" spans="1:2">
      <c r="A43" s="4"/>
    </row>
    <row r="44" spans="1:2">
      <c r="A44" s="4"/>
    </row>
    <row r="45" spans="1:2">
      <c r="A45" s="4"/>
    </row>
    <row r="46" spans="1:2">
      <c r="A46" s="4"/>
    </row>
    <row r="47" spans="1:2">
      <c r="A47" s="4"/>
    </row>
    <row r="48" spans="1:2">
      <c r="A48" s="4"/>
    </row>
    <row r="49" spans="1:1">
      <c r="A49" s="4"/>
    </row>
    <row r="50" spans="1:1">
      <c r="A50" s="4"/>
    </row>
    <row r="51" spans="1:1">
      <c r="A51" s="4"/>
    </row>
    <row r="52" spans="1:1">
      <c r="A52" s="4"/>
    </row>
    <row r="53" spans="1:1">
      <c r="A53" s="4"/>
    </row>
    <row r="54" spans="1:1">
      <c r="A54" s="4"/>
    </row>
    <row r="55" spans="1:1">
      <c r="A55" s="4"/>
    </row>
    <row r="56" spans="1:1">
      <c r="A56" s="4"/>
    </row>
  </sheetData>
  <mergeCells count="3">
    <mergeCell ref="A2:B2"/>
    <mergeCell ref="A3:B3"/>
    <mergeCell ref="A4:B4"/>
  </mergeCells>
  <hyperlinks>
    <hyperlink ref="A6" location="III.1!A1" display="III.1"/>
    <hyperlink ref="A7" location="III.2!A1" display="III.2"/>
    <hyperlink ref="A10" location="III.5!A1" display="III.5"/>
    <hyperlink ref="A12" location="III.7!A1" display="III.7"/>
    <hyperlink ref="A14" location="III.9!A1" display="III.9"/>
    <hyperlink ref="A16" location="III.11!A1" display="III.11"/>
    <hyperlink ref="A18" location="III.13!A1" display="III.13"/>
    <hyperlink ref="A20" location="III.15!A1" display="III.15"/>
    <hyperlink ref="A22" location="III.17!A1" display="III.17"/>
    <hyperlink ref="A24" location="III.19!A1" display="III.19"/>
    <hyperlink ref="A29" location="III.24!A1" display="III.24"/>
    <hyperlink ref="A33" location="III.28!A1" display="III.28"/>
    <hyperlink ref="A35" location="III.30!A1" display="III.30"/>
    <hyperlink ref="A37" location="III.32!A1" display="III.32"/>
    <hyperlink ref="A39" location="III.34!A1" display="III.34"/>
    <hyperlink ref="A41" location="III.36!A1" display="III.36"/>
    <hyperlink ref="A9" location="III.4!A1" display="III.4"/>
    <hyperlink ref="A11" location="III.6!A1" display="III.6"/>
    <hyperlink ref="A13" location="III.8!A1" display="III.8"/>
    <hyperlink ref="A15" location="III.10!A1" display="III.10"/>
    <hyperlink ref="A17" location="III.12!A1" display="III.12"/>
    <hyperlink ref="A19" location="III.14!A1" display="III.14"/>
    <hyperlink ref="A21" location="III.16!A1" display="III.16"/>
    <hyperlink ref="A23" location="III.18!A1" display="III.18"/>
    <hyperlink ref="A25" location="III.20!A1" display="III.20"/>
    <hyperlink ref="A32" location="III.27!A1" display="III.27"/>
    <hyperlink ref="A34" location="III.29!A1" display="III.29"/>
    <hyperlink ref="A36" location="III.31!A1" display="III.31"/>
    <hyperlink ref="A38" location="III.33!A1" display="III.33"/>
    <hyperlink ref="A40" location="III.35!A1" display="III.35"/>
    <hyperlink ref="A42" location="III.37!A1" display="III.37"/>
    <hyperlink ref="A8" location="III.3!A1" display="III.3"/>
    <hyperlink ref="A27" location="III.22!A1" display="III.22"/>
    <hyperlink ref="A26" location="III.21!A1" display="III.21"/>
    <hyperlink ref="A28" location="III.23!A1" display="iii.23"/>
    <hyperlink ref="A30" location="III.25!A1" display="III.25"/>
    <hyperlink ref="A31" location="III.26!A1" display="III.26"/>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O51"/>
  <sheetViews>
    <sheetView showGridLines="0" zoomScale="68" zoomScaleNormal="68" workbookViewId="0">
      <selection activeCell="A49" sqref="A49:O49"/>
    </sheetView>
  </sheetViews>
  <sheetFormatPr baseColWidth="10" defaultRowHeight="18.75"/>
  <cols>
    <col min="1" max="1" width="32.140625" style="1" customWidth="1"/>
    <col min="2" max="14" width="11.42578125" style="1"/>
    <col min="15" max="15" width="15.42578125" style="1" customWidth="1"/>
    <col min="16" max="16384" width="11.42578125" style="1"/>
  </cols>
  <sheetData>
    <row r="6" spans="1:15">
      <c r="A6" s="246" t="s">
        <v>88</v>
      </c>
      <c r="B6" s="246"/>
      <c r="C6" s="246"/>
      <c r="D6" s="246"/>
      <c r="E6" s="246"/>
      <c r="F6" s="246"/>
      <c r="G6" s="246"/>
      <c r="H6" s="246"/>
      <c r="I6" s="246"/>
      <c r="J6" s="246"/>
      <c r="K6" s="246"/>
      <c r="L6" s="246"/>
      <c r="M6" s="246"/>
      <c r="N6" s="246"/>
      <c r="O6" s="246"/>
    </row>
    <row r="7" spans="1:15" ht="63" customHeight="1">
      <c r="A7" s="27" t="s">
        <v>34</v>
      </c>
      <c r="B7" s="27">
        <v>2007</v>
      </c>
      <c r="C7" s="27">
        <v>2008</v>
      </c>
      <c r="D7" s="27">
        <v>2009</v>
      </c>
      <c r="E7" s="27">
        <v>2010</v>
      </c>
      <c r="F7" s="27">
        <v>2011</v>
      </c>
      <c r="G7" s="27">
        <v>2012</v>
      </c>
      <c r="H7" s="27">
        <v>2013</v>
      </c>
      <c r="I7" s="27">
        <v>2014</v>
      </c>
      <c r="J7" s="27">
        <v>2015</v>
      </c>
      <c r="K7" s="27">
        <v>2016</v>
      </c>
      <c r="L7" s="27">
        <v>2017</v>
      </c>
      <c r="M7" s="27">
        <v>2018</v>
      </c>
      <c r="N7" s="27">
        <v>2019</v>
      </c>
      <c r="O7" s="28" t="s">
        <v>75</v>
      </c>
    </row>
    <row r="8" spans="1:15">
      <c r="A8" s="39" t="s">
        <v>35</v>
      </c>
      <c r="B8" s="48">
        <v>37.145836361954352</v>
      </c>
      <c r="C8" s="48">
        <v>36.281330447367409</v>
      </c>
      <c r="D8" s="48">
        <v>33.751693309723997</v>
      </c>
      <c r="E8" s="48">
        <v>33.607725230801883</v>
      </c>
      <c r="F8" s="48">
        <v>30.546209019822193</v>
      </c>
      <c r="G8" s="48">
        <v>28.096763515605812</v>
      </c>
      <c r="H8" s="48">
        <v>25.193073415646293</v>
      </c>
      <c r="I8" s="48">
        <v>22.185446817123772</v>
      </c>
      <c r="J8" s="48">
        <v>19.125779921983238</v>
      </c>
      <c r="K8" s="48">
        <v>14.875777045944176</v>
      </c>
      <c r="L8" s="48">
        <v>10.727053519461203</v>
      </c>
      <c r="M8" s="48">
        <v>6.3055937497154408</v>
      </c>
      <c r="N8" s="48">
        <v>2.2245662108228168</v>
      </c>
      <c r="O8" s="49">
        <f>AVERAGE(B8:N8)</f>
        <v>23.082065274305588</v>
      </c>
    </row>
    <row r="9" spans="1:15">
      <c r="A9" s="39" t="s">
        <v>77</v>
      </c>
      <c r="B9" s="48">
        <v>25.019989479221461</v>
      </c>
      <c r="C9" s="48">
        <v>24.823446987389069</v>
      </c>
      <c r="D9" s="48">
        <v>23.583928571428572</v>
      </c>
      <c r="E9" s="48">
        <v>22.033328761486764</v>
      </c>
      <c r="F9" s="48">
        <v>20.400644329896906</v>
      </c>
      <c r="G9" s="48">
        <v>19.845527452190005</v>
      </c>
      <c r="H9" s="48">
        <v>16.929979686939898</v>
      </c>
      <c r="I9" s="48">
        <v>14.639928057553957</v>
      </c>
      <c r="J9" s="48">
        <v>13.705646086756943</v>
      </c>
      <c r="K9" s="48">
        <v>11.368450704225353</v>
      </c>
      <c r="L9" s="48">
        <v>7.7760783450704229</v>
      </c>
      <c r="M9" s="48">
        <v>4.6079185285254081</v>
      </c>
      <c r="N9" s="48">
        <v>1.6025576980717355</v>
      </c>
      <c r="O9" s="49">
        <f t="shared" ref="O9:O46" si="0">AVERAGE(B9:N9)</f>
        <v>15.872109591442808</v>
      </c>
    </row>
    <row r="10" spans="1:15">
      <c r="A10" s="39" t="s">
        <v>36</v>
      </c>
      <c r="B10" s="48">
        <v>38.418476062036412</v>
      </c>
      <c r="C10" s="48">
        <v>36.793957981904619</v>
      </c>
      <c r="D10" s="48">
        <v>34.395098318609293</v>
      </c>
      <c r="E10" s="48">
        <v>34.315023635355324</v>
      </c>
      <c r="F10" s="48">
        <v>30.912443943499845</v>
      </c>
      <c r="G10" s="48">
        <v>28.894386952378841</v>
      </c>
      <c r="H10" s="48">
        <v>25.714504850887504</v>
      </c>
      <c r="I10" s="48">
        <v>22.572131484911413</v>
      </c>
      <c r="J10" s="48">
        <v>19.290994037864788</v>
      </c>
      <c r="K10" s="48">
        <v>15.286467224662303</v>
      </c>
      <c r="L10" s="48">
        <v>11.248360761121111</v>
      </c>
      <c r="M10" s="48">
        <v>6.8437001105243764</v>
      </c>
      <c r="N10" s="48">
        <v>2.3834667402704941</v>
      </c>
      <c r="O10" s="49">
        <f t="shared" si="0"/>
        <v>23.620693238771253</v>
      </c>
    </row>
    <row r="11" spans="1:15">
      <c r="A11" s="39" t="s">
        <v>37</v>
      </c>
      <c r="B11" s="48">
        <v>37.402713470442556</v>
      </c>
      <c r="C11" s="48">
        <v>34.787712895377126</v>
      </c>
      <c r="D11" s="48">
        <v>35.113751460849244</v>
      </c>
      <c r="E11" s="48">
        <v>36.374065736154883</v>
      </c>
      <c r="F11" s="48">
        <v>32.296687749667107</v>
      </c>
      <c r="G11" s="48">
        <v>30.865524113192507</v>
      </c>
      <c r="H11" s="48">
        <v>26.094475878499107</v>
      </c>
      <c r="I11" s="48">
        <v>23.474577490111471</v>
      </c>
      <c r="J11" s="48">
        <v>20.084239316239316</v>
      </c>
      <c r="K11" s="48">
        <v>16.449076146026467</v>
      </c>
      <c r="L11" s="48">
        <v>11.573181365221725</v>
      </c>
      <c r="M11" s="48">
        <v>6.9831897074887728</v>
      </c>
      <c r="N11" s="48">
        <v>2.3430851063829787</v>
      </c>
      <c r="O11" s="49">
        <f t="shared" si="0"/>
        <v>24.141713879665637</v>
      </c>
    </row>
    <row r="12" spans="1:15">
      <c r="A12" s="39" t="s">
        <v>38</v>
      </c>
      <c r="B12" s="48">
        <v>41.268386145910092</v>
      </c>
      <c r="C12" s="48">
        <v>39.495435053257715</v>
      </c>
      <c r="D12" s="48">
        <v>38.267534200867537</v>
      </c>
      <c r="E12" s="48">
        <v>37.254351971458448</v>
      </c>
      <c r="F12" s="48">
        <v>33.420742282344783</v>
      </c>
      <c r="G12" s="48">
        <v>30.532542746828462</v>
      </c>
      <c r="H12" s="48">
        <v>28.090791448832757</v>
      </c>
      <c r="I12" s="48">
        <v>24.190559967829497</v>
      </c>
      <c r="J12" s="48">
        <v>21.088659102877113</v>
      </c>
      <c r="K12" s="48">
        <v>16.726169680373921</v>
      </c>
      <c r="L12" s="48">
        <v>12.544522123079753</v>
      </c>
      <c r="M12" s="48">
        <v>7.2257001647446462</v>
      </c>
      <c r="N12" s="48">
        <v>2.4829754018817773</v>
      </c>
      <c r="O12" s="49">
        <f t="shared" si="0"/>
        <v>25.583720791560495</v>
      </c>
    </row>
    <row r="13" spans="1:15">
      <c r="A13" s="39" t="s">
        <v>78</v>
      </c>
      <c r="B13" s="48">
        <v>21.55434224049332</v>
      </c>
      <c r="C13" s="48">
        <v>19.264850078158307</v>
      </c>
      <c r="D13" s="48">
        <v>18.242320136086189</v>
      </c>
      <c r="E13" s="48">
        <v>17.478735487127715</v>
      </c>
      <c r="F13" s="48">
        <v>16.033320711851573</v>
      </c>
      <c r="G13" s="48">
        <v>15.092631061061608</v>
      </c>
      <c r="H13" s="48">
        <v>13.920981640082763</v>
      </c>
      <c r="I13" s="48">
        <v>12.567616783429019</v>
      </c>
      <c r="J13" s="48">
        <v>11.606389653009025</v>
      </c>
      <c r="K13" s="48">
        <v>9.5590581342947267</v>
      </c>
      <c r="L13" s="48">
        <v>6.8715049033282547</v>
      </c>
      <c r="M13" s="48">
        <v>3.9798705383413484</v>
      </c>
      <c r="N13" s="48">
        <v>1.3591446803746687</v>
      </c>
      <c r="O13" s="49">
        <f t="shared" si="0"/>
        <v>12.886982003664503</v>
      </c>
    </row>
    <row r="14" spans="1:15">
      <c r="A14" s="39" t="s">
        <v>39</v>
      </c>
      <c r="B14" s="48">
        <v>39.354509647725259</v>
      </c>
      <c r="C14" s="48">
        <v>37.362302319315191</v>
      </c>
      <c r="D14" s="48">
        <v>35.561031325109745</v>
      </c>
      <c r="E14" s="48">
        <v>34.63601159818397</v>
      </c>
      <c r="F14" s="48">
        <v>31.928248483734606</v>
      </c>
      <c r="G14" s="48">
        <v>28.51090550904102</v>
      </c>
      <c r="H14" s="48">
        <v>24.968342113210081</v>
      </c>
      <c r="I14" s="48">
        <v>21.914255161635271</v>
      </c>
      <c r="J14" s="48">
        <v>19.135568350372413</v>
      </c>
      <c r="K14" s="48">
        <v>14.755823839483082</v>
      </c>
      <c r="L14" s="48">
        <v>10.816330836586138</v>
      </c>
      <c r="M14" s="48">
        <v>6.1230514433483938</v>
      </c>
      <c r="N14" s="48">
        <v>2.1900950608256333</v>
      </c>
      <c r="O14" s="49">
        <f t="shared" si="0"/>
        <v>23.635113514505445</v>
      </c>
    </row>
    <row r="15" spans="1:15">
      <c r="A15" s="39" t="s">
        <v>40</v>
      </c>
      <c r="B15" s="48">
        <v>26.937005649717513</v>
      </c>
      <c r="C15" s="48">
        <v>25.115641025641025</v>
      </c>
      <c r="D15" s="48">
        <v>24.649202733485193</v>
      </c>
      <c r="E15" s="48">
        <v>24.502843901411417</v>
      </c>
      <c r="F15" s="48">
        <v>22.328515842134518</v>
      </c>
      <c r="G15" s="48">
        <v>21.640511870685302</v>
      </c>
      <c r="H15" s="48">
        <v>20.957934058794869</v>
      </c>
      <c r="I15" s="48">
        <v>19.351432664756448</v>
      </c>
      <c r="J15" s="48">
        <v>15.711340206185566</v>
      </c>
      <c r="K15" s="48">
        <v>14.178169764413401</v>
      </c>
      <c r="L15" s="48">
        <v>9.4035889815978972</v>
      </c>
      <c r="M15" s="48">
        <v>6.0914589633955574</v>
      </c>
      <c r="N15" s="48">
        <v>1.964569912845775</v>
      </c>
      <c r="O15" s="49">
        <f t="shared" si="0"/>
        <v>17.910170428851114</v>
      </c>
    </row>
    <row r="16" spans="1:15">
      <c r="A16" s="39" t="s">
        <v>41</v>
      </c>
      <c r="B16" s="48">
        <v>24.631502890173412</v>
      </c>
      <c r="C16" s="48">
        <v>20.093439363817097</v>
      </c>
      <c r="D16" s="48">
        <v>19.352706299911269</v>
      </c>
      <c r="E16" s="48">
        <v>20.974534397567464</v>
      </c>
      <c r="F16" s="48">
        <v>20.690693739424702</v>
      </c>
      <c r="G16" s="48">
        <v>25.62641394069092</v>
      </c>
      <c r="H16" s="48">
        <v>17.882665094339622</v>
      </c>
      <c r="I16" s="48">
        <v>18.316980023501763</v>
      </c>
      <c r="J16" s="48">
        <v>19.165778116273167</v>
      </c>
      <c r="K16" s="48">
        <v>14.483748038556378</v>
      </c>
      <c r="L16" s="48">
        <v>10.318930868167202</v>
      </c>
      <c r="M16" s="48">
        <v>5.5824940487090275</v>
      </c>
      <c r="N16" s="48">
        <v>1.8079938508839355</v>
      </c>
      <c r="O16" s="49">
        <f t="shared" si="0"/>
        <v>16.840606205539693</v>
      </c>
    </row>
    <row r="17" spans="1:15">
      <c r="A17" s="39" t="s">
        <v>67</v>
      </c>
      <c r="B17" s="48">
        <v>25.205351286034869</v>
      </c>
      <c r="C17" s="48">
        <v>22.92735473915366</v>
      </c>
      <c r="D17" s="48">
        <v>22.515229526854913</v>
      </c>
      <c r="E17" s="48">
        <v>22.308769071248705</v>
      </c>
      <c r="F17" s="48">
        <v>20.525834979349973</v>
      </c>
      <c r="G17" s="48">
        <v>19.369283669981673</v>
      </c>
      <c r="H17" s="48">
        <v>17.296590148442728</v>
      </c>
      <c r="I17" s="48">
        <v>15.787745802909484</v>
      </c>
      <c r="J17" s="48">
        <v>13.809466534597425</v>
      </c>
      <c r="K17" s="48">
        <v>10.975832958516417</v>
      </c>
      <c r="L17" s="48">
        <v>8.5247128109431447</v>
      </c>
      <c r="M17" s="48">
        <v>5.0622200263504613</v>
      </c>
      <c r="N17" s="48">
        <v>1.7855255164034023</v>
      </c>
      <c r="O17" s="49">
        <f t="shared" si="0"/>
        <v>15.853378236214374</v>
      </c>
    </row>
    <row r="18" spans="1:15">
      <c r="A18" s="39" t="s">
        <v>42</v>
      </c>
      <c r="B18" s="48">
        <v>47.938797232570515</v>
      </c>
      <c r="C18" s="48">
        <v>44.494356888662935</v>
      </c>
      <c r="D18" s="48">
        <v>42.985109263198609</v>
      </c>
      <c r="E18" s="48">
        <v>41.539106145251395</v>
      </c>
      <c r="F18" s="48">
        <v>39.010061311114605</v>
      </c>
      <c r="G18" s="48">
        <v>36.264400921658989</v>
      </c>
      <c r="H18" s="48">
        <v>30.660669933543666</v>
      </c>
      <c r="I18" s="48">
        <v>27.962972182463126</v>
      </c>
      <c r="J18" s="48">
        <v>23.712309740146999</v>
      </c>
      <c r="K18" s="48">
        <v>18.440489734005091</v>
      </c>
      <c r="L18" s="48">
        <v>12.68349392542941</v>
      </c>
      <c r="M18" s="48">
        <v>7.5993011950577269</v>
      </c>
      <c r="N18" s="48">
        <v>2.5844143723751749</v>
      </c>
      <c r="O18" s="49">
        <f t="shared" si="0"/>
        <v>28.913498680421409</v>
      </c>
    </row>
    <row r="19" spans="1:15">
      <c r="A19" s="39" t="s">
        <v>68</v>
      </c>
      <c r="B19" s="48">
        <v>18.296236989591673</v>
      </c>
      <c r="C19" s="48">
        <v>18.717454545454544</v>
      </c>
      <c r="D19" s="48">
        <v>17.526315789473685</v>
      </c>
      <c r="E19" s="48">
        <v>18.929292929292931</v>
      </c>
      <c r="F19" s="48">
        <v>15.932179930795847</v>
      </c>
      <c r="G19" s="48">
        <v>18.366265843353915</v>
      </c>
      <c r="H19" s="48">
        <v>15.765826873385013</v>
      </c>
      <c r="I19" s="48">
        <v>13.645478961504029</v>
      </c>
      <c r="J19" s="48">
        <v>15.013020833333334</v>
      </c>
      <c r="K19" s="48">
        <v>12.661538461538461</v>
      </c>
      <c r="L19" s="48">
        <v>8.436670071501533</v>
      </c>
      <c r="M19" s="48">
        <v>4.933995922528033</v>
      </c>
      <c r="N19" s="48">
        <v>1.7885296200141609</v>
      </c>
      <c r="O19" s="49">
        <f t="shared" si="0"/>
        <v>13.847138982443632</v>
      </c>
    </row>
    <row r="20" spans="1:15">
      <c r="A20" s="39" t="s">
        <v>43</v>
      </c>
      <c r="B20" s="48">
        <v>23.541455819384975</v>
      </c>
      <c r="C20" s="48">
        <v>21.559243279123798</v>
      </c>
      <c r="D20" s="48">
        <v>24.103072348860259</v>
      </c>
      <c r="E20" s="48">
        <v>20.937060702875399</v>
      </c>
      <c r="F20" s="48">
        <v>19.578102608197192</v>
      </c>
      <c r="G20" s="48">
        <v>20.677762619372441</v>
      </c>
      <c r="H20" s="48">
        <v>17.428344370860927</v>
      </c>
      <c r="I20" s="48">
        <v>16.740097666847532</v>
      </c>
      <c r="J20" s="48">
        <v>14.893900563813428</v>
      </c>
      <c r="K20" s="48">
        <v>13.304138106118303</v>
      </c>
      <c r="L20" s="48">
        <v>9.1576086956521738</v>
      </c>
      <c r="M20" s="48">
        <v>6.4575848303393215</v>
      </c>
      <c r="N20" s="48">
        <v>2.0521799628942485</v>
      </c>
      <c r="O20" s="49">
        <f t="shared" si="0"/>
        <v>16.186965505718465</v>
      </c>
    </row>
    <row r="21" spans="1:15">
      <c r="A21" s="39" t="s">
        <v>44</v>
      </c>
      <c r="B21" s="48">
        <v>32.461820999167841</v>
      </c>
      <c r="C21" s="48">
        <v>30.820094381903985</v>
      </c>
      <c r="D21" s="48">
        <v>29.476525008657795</v>
      </c>
      <c r="E21" s="48">
        <v>29.486814993170189</v>
      </c>
      <c r="F21" s="48">
        <v>27.148972638974119</v>
      </c>
      <c r="G21" s="48">
        <v>25.373773999881116</v>
      </c>
      <c r="H21" s="48">
        <v>22.289418851341111</v>
      </c>
      <c r="I21" s="48">
        <v>20.13726551563229</v>
      </c>
      <c r="J21" s="48">
        <v>17.340682280126714</v>
      </c>
      <c r="K21" s="48">
        <v>13.929985402499376</v>
      </c>
      <c r="L21" s="48">
        <v>10.099559070548713</v>
      </c>
      <c r="M21" s="48">
        <v>6.0714455016422306</v>
      </c>
      <c r="N21" s="48">
        <v>2.0971044927114151</v>
      </c>
      <c r="O21" s="49">
        <f t="shared" si="0"/>
        <v>20.517958702788995</v>
      </c>
    </row>
    <row r="22" spans="1:15">
      <c r="A22" s="39" t="s">
        <v>45</v>
      </c>
      <c r="B22" s="48">
        <v>43.742649331382772</v>
      </c>
      <c r="C22" s="48">
        <v>41.013637354723187</v>
      </c>
      <c r="D22" s="48">
        <v>38.574221158026567</v>
      </c>
      <c r="E22" s="48">
        <v>36.9261035690689</v>
      </c>
      <c r="F22" s="48">
        <v>33.107058025110284</v>
      </c>
      <c r="G22" s="48">
        <v>29.828624435409061</v>
      </c>
      <c r="H22" s="48">
        <v>26.062358304959638</v>
      </c>
      <c r="I22" s="48">
        <v>22.527216237817136</v>
      </c>
      <c r="J22" s="48">
        <v>18.843809814456392</v>
      </c>
      <c r="K22" s="48">
        <v>14.381521776005552</v>
      </c>
      <c r="L22" s="48">
        <v>10.463555070548878</v>
      </c>
      <c r="M22" s="48">
        <v>6.0851713428436067</v>
      </c>
      <c r="N22" s="48">
        <v>2.0731694088294734</v>
      </c>
      <c r="O22" s="49">
        <f t="shared" si="0"/>
        <v>24.894545833013957</v>
      </c>
    </row>
    <row r="23" spans="1:15">
      <c r="A23" s="39" t="s">
        <v>46</v>
      </c>
      <c r="B23" s="48">
        <v>30.685393258426966</v>
      </c>
      <c r="C23" s="48">
        <v>30.347235693501457</v>
      </c>
      <c r="D23" s="48">
        <v>25.261284722222221</v>
      </c>
      <c r="E23" s="48">
        <v>31.980288097043214</v>
      </c>
      <c r="F23" s="48">
        <v>30.395549174443648</v>
      </c>
      <c r="G23" s="48">
        <v>35.963758389261749</v>
      </c>
      <c r="H23" s="48">
        <v>30.606801909307876</v>
      </c>
      <c r="I23" s="48">
        <v>30.199102636006732</v>
      </c>
      <c r="J23" s="48">
        <v>30.468240584598089</v>
      </c>
      <c r="K23" s="48">
        <v>21.039205955334989</v>
      </c>
      <c r="L23" s="48">
        <v>15.663120567375886</v>
      </c>
      <c r="M23" s="48">
        <v>9.2801595214356922</v>
      </c>
      <c r="N23" s="48">
        <v>2.8343922066920797</v>
      </c>
      <c r="O23" s="49">
        <f t="shared" si="0"/>
        <v>24.978810208896199</v>
      </c>
    </row>
    <row r="24" spans="1:15">
      <c r="A24" s="39" t="s">
        <v>47</v>
      </c>
      <c r="B24" s="48">
        <v>37.818863138475727</v>
      </c>
      <c r="C24" s="48">
        <v>35.165784248841824</v>
      </c>
      <c r="D24" s="48">
        <v>33.870114573294785</v>
      </c>
      <c r="E24" s="48">
        <v>35.329661278698651</v>
      </c>
      <c r="F24" s="48">
        <v>31.281681915514891</v>
      </c>
      <c r="G24" s="48">
        <v>29.068388062494154</v>
      </c>
      <c r="H24" s="48">
        <v>26.100626157509481</v>
      </c>
      <c r="I24" s="48">
        <v>23.993360655737703</v>
      </c>
      <c r="J24" s="48">
        <v>19.685122469874774</v>
      </c>
      <c r="K24" s="48">
        <v>16.577374195989407</v>
      </c>
      <c r="L24" s="48">
        <v>11.216993169706523</v>
      </c>
      <c r="M24" s="48">
        <v>6.7962787303903687</v>
      </c>
      <c r="N24" s="48">
        <v>2.2403501790688418</v>
      </c>
      <c r="O24" s="49">
        <f t="shared" si="0"/>
        <v>23.780353751969017</v>
      </c>
    </row>
    <row r="25" spans="1:15">
      <c r="A25" s="39" t="s">
        <v>48</v>
      </c>
      <c r="B25" s="48">
        <v>35.947431923226851</v>
      </c>
      <c r="C25" s="48">
        <v>33.52177969762419</v>
      </c>
      <c r="D25" s="48">
        <v>32.257173740478642</v>
      </c>
      <c r="E25" s="48">
        <v>32.474650810383451</v>
      </c>
      <c r="F25" s="48">
        <v>29.553892072967439</v>
      </c>
      <c r="G25" s="48">
        <v>26.981571932635863</v>
      </c>
      <c r="H25" s="48">
        <v>24.312637858802979</v>
      </c>
      <c r="I25" s="48">
        <v>21.246726955699383</v>
      </c>
      <c r="J25" s="48">
        <v>18.456189848762602</v>
      </c>
      <c r="K25" s="48">
        <v>14.505454092989174</v>
      </c>
      <c r="L25" s="48">
        <v>10.417190114381325</v>
      </c>
      <c r="M25" s="48">
        <v>6.3014632936507935</v>
      </c>
      <c r="N25" s="48">
        <v>2.1263600984830435</v>
      </c>
      <c r="O25" s="49">
        <f t="shared" si="0"/>
        <v>22.161732495391206</v>
      </c>
    </row>
    <row r="26" spans="1:15">
      <c r="A26" s="39" t="s">
        <v>49</v>
      </c>
      <c r="B26" s="48">
        <v>28.141765422527413</v>
      </c>
      <c r="C26" s="48">
        <v>26.987766927781951</v>
      </c>
      <c r="D26" s="48">
        <v>25.939047222800085</v>
      </c>
      <c r="E26" s="48">
        <v>26.610934780382923</v>
      </c>
      <c r="F26" s="48">
        <v>23.254278236359976</v>
      </c>
      <c r="G26" s="48">
        <v>24.999901661913658</v>
      </c>
      <c r="H26" s="48">
        <v>22.466971292341313</v>
      </c>
      <c r="I26" s="48">
        <v>20.89416169179399</v>
      </c>
      <c r="J26" s="48">
        <v>18.888384754990927</v>
      </c>
      <c r="K26" s="48">
        <v>14.298646938576852</v>
      </c>
      <c r="L26" s="48">
        <v>10.671950379048932</v>
      </c>
      <c r="M26" s="48">
        <v>6.7836078130984294</v>
      </c>
      <c r="N26" s="48">
        <v>2.2195701955258058</v>
      </c>
      <c r="O26" s="49">
        <f t="shared" si="0"/>
        <v>19.396691332087865</v>
      </c>
    </row>
    <row r="27" spans="1:15">
      <c r="A27" s="39" t="s">
        <v>50</v>
      </c>
      <c r="B27" s="48">
        <v>28.899879372738241</v>
      </c>
      <c r="C27" s="48">
        <v>24.627958172812328</v>
      </c>
      <c r="D27" s="48">
        <v>24.519128787878788</v>
      </c>
      <c r="E27" s="48">
        <v>26.252788844621513</v>
      </c>
      <c r="F27" s="48">
        <v>23.670646943503833</v>
      </c>
      <c r="G27" s="48">
        <v>24.101339064308149</v>
      </c>
      <c r="H27" s="48">
        <v>19.859170653907498</v>
      </c>
      <c r="I27" s="48">
        <v>17.546686746987952</v>
      </c>
      <c r="J27" s="48">
        <v>16.249374355954661</v>
      </c>
      <c r="K27" s="48">
        <v>14.362547555305058</v>
      </c>
      <c r="L27" s="48">
        <v>11.09377177093493</v>
      </c>
      <c r="M27" s="48">
        <v>6.2850013487995682</v>
      </c>
      <c r="N27" s="48">
        <v>2.133266907460456</v>
      </c>
      <c r="O27" s="49">
        <f t="shared" si="0"/>
        <v>18.430889271170233</v>
      </c>
    </row>
    <row r="28" spans="1:15">
      <c r="A28" s="39" t="s">
        <v>51</v>
      </c>
      <c r="B28" s="48">
        <v>41.223511712873417</v>
      </c>
      <c r="C28" s="48">
        <v>36.37970137970138</v>
      </c>
      <c r="D28" s="48">
        <v>34.9328716036228</v>
      </c>
      <c r="E28" s="48">
        <v>34.408798114689709</v>
      </c>
      <c r="F28" s="48">
        <v>33.918804045141435</v>
      </c>
      <c r="G28" s="48">
        <v>29.578188701223063</v>
      </c>
      <c r="H28" s="48">
        <v>26.676989307040689</v>
      </c>
      <c r="I28" s="48">
        <v>24.403888280394305</v>
      </c>
      <c r="J28" s="48">
        <v>20.787210735314254</v>
      </c>
      <c r="K28" s="48">
        <v>18.696969696969695</v>
      </c>
      <c r="L28" s="48">
        <v>12.233794347564642</v>
      </c>
      <c r="M28" s="48">
        <v>7.0483454851374088</v>
      </c>
      <c r="N28" s="48">
        <v>2.3158108795119472</v>
      </c>
      <c r="O28" s="49">
        <f t="shared" si="0"/>
        <v>24.815760329937291</v>
      </c>
    </row>
    <row r="29" spans="1:15">
      <c r="A29" s="39" t="s">
        <v>52</v>
      </c>
      <c r="B29" s="48">
        <v>60.097222222222221</v>
      </c>
      <c r="C29" s="48">
        <v>48.397350993377486</v>
      </c>
      <c r="D29" s="48">
        <v>47.087218045112785</v>
      </c>
      <c r="E29" s="48">
        <v>53.130597014925371</v>
      </c>
      <c r="F29" s="48">
        <v>48.821744627054365</v>
      </c>
      <c r="G29" s="48">
        <v>44.325966850828728</v>
      </c>
      <c r="H29" s="48">
        <v>39.866807610993661</v>
      </c>
      <c r="I29" s="48">
        <v>32.053180396246091</v>
      </c>
      <c r="J29" s="48">
        <v>33.664390243902439</v>
      </c>
      <c r="K29" s="48">
        <v>23.723206751054853</v>
      </c>
      <c r="L29" s="48">
        <v>19.236660929432013</v>
      </c>
      <c r="M29" s="48">
        <v>9.0162733930024412</v>
      </c>
      <c r="N29" s="48">
        <v>3.0803127221037667</v>
      </c>
      <c r="O29" s="49">
        <f t="shared" si="0"/>
        <v>35.576994753865861</v>
      </c>
    </row>
    <row r="30" spans="1:15">
      <c r="A30" s="39" t="s">
        <v>53</v>
      </c>
      <c r="B30" s="48">
        <v>34.751189920671955</v>
      </c>
      <c r="C30" s="48">
        <v>33.090211998195763</v>
      </c>
      <c r="D30" s="48">
        <v>31.885463361083158</v>
      </c>
      <c r="E30" s="48">
        <v>31.679124966787708</v>
      </c>
      <c r="F30" s="48">
        <v>30.522505399568036</v>
      </c>
      <c r="G30" s="48">
        <v>27.567431730608142</v>
      </c>
      <c r="H30" s="48">
        <v>23.092501637197117</v>
      </c>
      <c r="I30" s="48">
        <v>20.762826565942714</v>
      </c>
      <c r="J30" s="48">
        <v>19.183083832335328</v>
      </c>
      <c r="K30" s="48">
        <v>14.78728241563055</v>
      </c>
      <c r="L30" s="48">
        <v>10.64727041895895</v>
      </c>
      <c r="M30" s="48">
        <v>6.4621951219512193</v>
      </c>
      <c r="N30" s="48">
        <v>2.1276489028213166</v>
      </c>
      <c r="O30" s="49">
        <f t="shared" si="0"/>
        <v>22.04297971321169</v>
      </c>
    </row>
    <row r="31" spans="1:15">
      <c r="A31" s="39" t="s">
        <v>54</v>
      </c>
      <c r="B31" s="48">
        <v>34.308228827455601</v>
      </c>
      <c r="C31" s="48">
        <v>32.61202173720951</v>
      </c>
      <c r="D31" s="48">
        <v>31.144092096599479</v>
      </c>
      <c r="E31" s="48">
        <v>31.207423895793401</v>
      </c>
      <c r="F31" s="48">
        <v>28.25446446092861</v>
      </c>
      <c r="G31" s="48">
        <v>26.420541626367086</v>
      </c>
      <c r="H31" s="48">
        <v>23.636747878079792</v>
      </c>
      <c r="I31" s="48">
        <v>21.063825486397707</v>
      </c>
      <c r="J31" s="48">
        <v>18.43236569794831</v>
      </c>
      <c r="K31" s="48">
        <v>14.54555997868539</v>
      </c>
      <c r="L31" s="48">
        <v>10.721850630336283</v>
      </c>
      <c r="M31" s="48">
        <v>6.3704142366681156</v>
      </c>
      <c r="N31" s="48">
        <v>2.2139804808116454</v>
      </c>
      <c r="O31" s="49">
        <f t="shared" si="0"/>
        <v>21.610116694867767</v>
      </c>
    </row>
    <row r="32" spans="1:15">
      <c r="A32" s="39" t="s">
        <v>55</v>
      </c>
      <c r="B32" s="48">
        <v>27.125538145943832</v>
      </c>
      <c r="C32" s="48">
        <v>25.426237670394144</v>
      </c>
      <c r="D32" s="48">
        <v>24.360822922324825</v>
      </c>
      <c r="E32" s="48">
        <v>23.269754580971771</v>
      </c>
      <c r="F32" s="48">
        <v>22.419776569239424</v>
      </c>
      <c r="G32" s="48">
        <v>20.014655424634945</v>
      </c>
      <c r="H32" s="48">
        <v>17.903046875000001</v>
      </c>
      <c r="I32" s="48">
        <v>15.559996283416071</v>
      </c>
      <c r="J32" s="48">
        <v>13.442262278021641</v>
      </c>
      <c r="K32" s="48">
        <v>10.931535780458415</v>
      </c>
      <c r="L32" s="48">
        <v>8.0713107892133227</v>
      </c>
      <c r="M32" s="48">
        <v>4.7133790523690777</v>
      </c>
      <c r="N32" s="48">
        <v>1.6773442536832304</v>
      </c>
      <c r="O32" s="49">
        <f t="shared" si="0"/>
        <v>16.531973894282363</v>
      </c>
    </row>
    <row r="33" spans="1:15">
      <c r="A33" s="39" t="s">
        <v>56</v>
      </c>
      <c r="B33" s="48">
        <v>17.329787234042552</v>
      </c>
      <c r="C33" s="48">
        <v>17.519450800915333</v>
      </c>
      <c r="D33" s="48">
        <v>19.220095693779903</v>
      </c>
      <c r="E33" s="48">
        <v>24.86466165413534</v>
      </c>
      <c r="F33" s="48">
        <v>16.48448275862069</v>
      </c>
      <c r="G33" s="48">
        <v>15.752631578947369</v>
      </c>
      <c r="H33" s="48">
        <v>16.944983818770226</v>
      </c>
      <c r="I33" s="48">
        <v>20.699842022116904</v>
      </c>
      <c r="J33" s="48">
        <v>12.71353482260184</v>
      </c>
      <c r="K33" s="48">
        <v>12.755733944954128</v>
      </c>
      <c r="L33" s="48">
        <v>12.480477223427332</v>
      </c>
      <c r="M33" s="48">
        <v>8.1583333333333332</v>
      </c>
      <c r="N33" s="48">
        <v>3.4424860853432282</v>
      </c>
      <c r="O33" s="49">
        <f t="shared" si="0"/>
        <v>15.258961613152938</v>
      </c>
    </row>
    <row r="34" spans="1:15">
      <c r="A34" s="39" t="s">
        <v>57</v>
      </c>
      <c r="B34" s="48">
        <v>12.48260381593715</v>
      </c>
      <c r="C34" s="48">
        <v>12.476467477525119</v>
      </c>
      <c r="D34" s="48">
        <v>12.305953693495038</v>
      </c>
      <c r="E34" s="48">
        <v>15.412689500280742</v>
      </c>
      <c r="F34" s="48">
        <v>15.109055501460565</v>
      </c>
      <c r="G34" s="48">
        <v>19.396369137670195</v>
      </c>
      <c r="H34" s="48">
        <v>15.216753926701571</v>
      </c>
      <c r="I34" s="48">
        <v>16.274586173320351</v>
      </c>
      <c r="J34" s="48">
        <v>13.717699115044248</v>
      </c>
      <c r="K34" s="48">
        <v>12.089455488331893</v>
      </c>
      <c r="L34" s="48">
        <v>8.8709543568464735</v>
      </c>
      <c r="M34" s="48">
        <v>5.7094647013188515</v>
      </c>
      <c r="N34" s="48">
        <v>1.9251861882193635</v>
      </c>
      <c r="O34" s="49">
        <f t="shared" si="0"/>
        <v>12.383633775088581</v>
      </c>
    </row>
    <row r="35" spans="1:15">
      <c r="A35" s="39" t="s">
        <v>58</v>
      </c>
      <c r="B35" s="48">
        <v>30.441295546558706</v>
      </c>
      <c r="C35" s="48">
        <v>32.938953488372093</v>
      </c>
      <c r="D35" s="48">
        <v>31.267303102625299</v>
      </c>
      <c r="E35" s="48">
        <v>33.968379446640313</v>
      </c>
      <c r="F35" s="48">
        <v>27.708920187793428</v>
      </c>
      <c r="G35" s="48">
        <v>24.694524495677232</v>
      </c>
      <c r="H35" s="48">
        <v>26.497162315550511</v>
      </c>
      <c r="I35" s="48">
        <v>21.611218568665379</v>
      </c>
      <c r="J35" s="48">
        <v>20.729068673565379</v>
      </c>
      <c r="K35" s="48">
        <v>23.028846153846153</v>
      </c>
      <c r="L35" s="48">
        <v>18.338879159369526</v>
      </c>
      <c r="M35" s="48">
        <v>8.0677966101694913</v>
      </c>
      <c r="N35" s="48">
        <v>2.7573221757322175</v>
      </c>
      <c r="O35" s="49">
        <f t="shared" si="0"/>
        <v>23.234589994197361</v>
      </c>
    </row>
    <row r="36" spans="1:15">
      <c r="A36" s="40" t="s">
        <v>59</v>
      </c>
      <c r="B36" s="49">
        <v>22.130250529727036</v>
      </c>
      <c r="C36" s="49">
        <v>20.56906524757057</v>
      </c>
      <c r="D36" s="49">
        <v>20.222323566298027</v>
      </c>
      <c r="E36" s="49">
        <v>19.045635990937534</v>
      </c>
      <c r="F36" s="49">
        <v>19.009890109890112</v>
      </c>
      <c r="G36" s="49">
        <v>18.512139257901971</v>
      </c>
      <c r="H36" s="49">
        <v>15.51944587850628</v>
      </c>
      <c r="I36" s="49">
        <v>13.232793355809555</v>
      </c>
      <c r="J36" s="49">
        <v>12.370225794106391</v>
      </c>
      <c r="K36" s="49">
        <v>9.8280336517895339</v>
      </c>
      <c r="L36" s="49">
        <v>7.1724137931034484</v>
      </c>
      <c r="M36" s="49">
        <v>3.9246671983313908</v>
      </c>
      <c r="N36" s="49">
        <v>1.4487344968853471</v>
      </c>
      <c r="O36" s="49">
        <f t="shared" si="0"/>
        <v>14.075816836219783</v>
      </c>
    </row>
    <row r="37" spans="1:15">
      <c r="A37" s="39" t="s">
        <v>60</v>
      </c>
      <c r="B37" s="48">
        <v>39.06280454791554</v>
      </c>
      <c r="C37" s="48">
        <v>37.28757189297324</v>
      </c>
      <c r="D37" s="48">
        <v>34.221915920055132</v>
      </c>
      <c r="E37" s="48">
        <v>34.265135251180766</v>
      </c>
      <c r="F37" s="48">
        <v>32.941992187499999</v>
      </c>
      <c r="G37" s="48">
        <v>30.52751998529817</v>
      </c>
      <c r="H37" s="48">
        <v>27.386582032971877</v>
      </c>
      <c r="I37" s="48">
        <v>23.229031442299586</v>
      </c>
      <c r="J37" s="48">
        <v>20.040804691317803</v>
      </c>
      <c r="K37" s="48">
        <v>15.848158936440361</v>
      </c>
      <c r="L37" s="48">
        <v>11.050427290062858</v>
      </c>
      <c r="M37" s="48">
        <v>6.4711999999999996</v>
      </c>
      <c r="N37" s="48">
        <v>2.2173808522146765</v>
      </c>
      <c r="O37" s="49">
        <f t="shared" si="0"/>
        <v>24.196194233094619</v>
      </c>
    </row>
    <row r="38" spans="1:15">
      <c r="A38" s="39" t="s">
        <v>61</v>
      </c>
      <c r="B38" s="48">
        <v>34.100403721256804</v>
      </c>
      <c r="C38" s="48">
        <v>32.693790149892934</v>
      </c>
      <c r="D38" s="48">
        <v>31.995849960095772</v>
      </c>
      <c r="E38" s="48">
        <v>32.518377155781735</v>
      </c>
      <c r="F38" s="48">
        <v>27.492313756405203</v>
      </c>
      <c r="G38" s="48">
        <v>29.280959557900026</v>
      </c>
      <c r="H38" s="48">
        <v>24.409505520883343</v>
      </c>
      <c r="I38" s="48">
        <v>20.138888888888889</v>
      </c>
      <c r="J38" s="48">
        <v>18.395914722625292</v>
      </c>
      <c r="K38" s="48">
        <v>13.884098484033975</v>
      </c>
      <c r="L38" s="48">
        <v>10.512572135201978</v>
      </c>
      <c r="M38" s="48">
        <v>6.0732405488105812</v>
      </c>
      <c r="N38" s="48">
        <v>2.1075363596297927</v>
      </c>
      <c r="O38" s="49">
        <f t="shared" si="0"/>
        <v>21.815650073954334</v>
      </c>
    </row>
    <row r="39" spans="1:15">
      <c r="A39" s="39" t="s">
        <v>62</v>
      </c>
      <c r="B39" s="48">
        <v>48.004515514312935</v>
      </c>
      <c r="C39" s="48">
        <v>44.595949704257905</v>
      </c>
      <c r="D39" s="48">
        <v>42.65460718457944</v>
      </c>
      <c r="E39" s="48">
        <v>43.323113845321792</v>
      </c>
      <c r="F39" s="48">
        <v>38.149431197377723</v>
      </c>
      <c r="G39" s="48">
        <v>34.822548843878835</v>
      </c>
      <c r="H39" s="48">
        <v>30.337999772830532</v>
      </c>
      <c r="I39" s="48">
        <v>25.923804976689322</v>
      </c>
      <c r="J39" s="48">
        <v>22.635674651508999</v>
      </c>
      <c r="K39" s="48">
        <v>17.892350833463155</v>
      </c>
      <c r="L39" s="48">
        <v>12.972684876748835</v>
      </c>
      <c r="M39" s="48">
        <v>7.3382633942973419</v>
      </c>
      <c r="N39" s="48">
        <v>2.5330582280789748</v>
      </c>
      <c r="O39" s="49">
        <f t="shared" si="0"/>
        <v>28.55261561718044</v>
      </c>
    </row>
    <row r="40" spans="1:15">
      <c r="A40" s="39" t="s">
        <v>63</v>
      </c>
      <c r="B40" s="48">
        <v>20.257015020773409</v>
      </c>
      <c r="C40" s="48">
        <v>17.482843686925321</v>
      </c>
      <c r="D40" s="48">
        <v>17.42364804964539</v>
      </c>
      <c r="E40" s="48">
        <v>17.537645811240722</v>
      </c>
      <c r="F40" s="48">
        <v>16.455159643679313</v>
      </c>
      <c r="G40" s="48">
        <v>16.065002528386888</v>
      </c>
      <c r="H40" s="48">
        <v>14.913453524586568</v>
      </c>
      <c r="I40" s="48">
        <v>14.01117248826681</v>
      </c>
      <c r="J40" s="48">
        <v>12.103344277315415</v>
      </c>
      <c r="K40" s="48">
        <v>10.41004915346805</v>
      </c>
      <c r="L40" s="48">
        <v>7.9263177026535807</v>
      </c>
      <c r="M40" s="48">
        <v>4.6277954168967419</v>
      </c>
      <c r="N40" s="48">
        <v>1.6851108230309546</v>
      </c>
      <c r="O40" s="49">
        <f t="shared" si="0"/>
        <v>13.146042932836089</v>
      </c>
    </row>
    <row r="41" spans="1:15">
      <c r="A41" s="39" t="s">
        <v>64</v>
      </c>
      <c r="B41" s="48">
        <v>34.019185032503565</v>
      </c>
      <c r="C41" s="48">
        <v>30.98715174465783</v>
      </c>
      <c r="D41" s="48">
        <v>29.425905731249244</v>
      </c>
      <c r="E41" s="48">
        <v>27.571698532681193</v>
      </c>
      <c r="F41" s="48">
        <v>25.763672066764851</v>
      </c>
      <c r="G41" s="48">
        <v>24.781944322472995</v>
      </c>
      <c r="H41" s="48">
        <v>22.155485148514853</v>
      </c>
      <c r="I41" s="48">
        <v>19.522470597398552</v>
      </c>
      <c r="J41" s="48">
        <v>16.638101614223014</v>
      </c>
      <c r="K41" s="48">
        <v>13.327972915785018</v>
      </c>
      <c r="L41" s="48">
        <v>10.399400863870698</v>
      </c>
      <c r="M41" s="48">
        <v>6.3421052631578947</v>
      </c>
      <c r="N41" s="48">
        <v>2.1638919049342502</v>
      </c>
      <c r="O41" s="49">
        <f t="shared" si="0"/>
        <v>20.238383518324152</v>
      </c>
    </row>
    <row r="42" spans="1:15">
      <c r="A42" s="39" t="s">
        <v>65</v>
      </c>
      <c r="B42" s="48">
        <v>41.956717844174044</v>
      </c>
      <c r="C42" s="48">
        <v>39.559013439447405</v>
      </c>
      <c r="D42" s="48">
        <v>37.860536473109377</v>
      </c>
      <c r="E42" s="48">
        <v>37.136389923431032</v>
      </c>
      <c r="F42" s="48">
        <v>33.545196329705199</v>
      </c>
      <c r="G42" s="48">
        <v>30.39652915952885</v>
      </c>
      <c r="H42" s="48">
        <v>27.104177514318902</v>
      </c>
      <c r="I42" s="48">
        <v>24.126791642645568</v>
      </c>
      <c r="J42" s="48">
        <v>20.479810871141837</v>
      </c>
      <c r="K42" s="48">
        <v>15.958453322396869</v>
      </c>
      <c r="L42" s="48">
        <v>11.510661672476882</v>
      </c>
      <c r="M42" s="48">
        <v>6.674893482194225</v>
      </c>
      <c r="N42" s="48">
        <v>2.309258565453753</v>
      </c>
      <c r="O42" s="49">
        <f t="shared" si="0"/>
        <v>25.278340787694155</v>
      </c>
    </row>
    <row r="43" spans="1:15">
      <c r="A43" s="39" t="s">
        <v>66</v>
      </c>
      <c r="B43" s="48">
        <v>24.739105988192296</v>
      </c>
      <c r="C43" s="48">
        <v>23.951805680503792</v>
      </c>
      <c r="D43" s="48">
        <v>22.542959133431808</v>
      </c>
      <c r="E43" s="48">
        <v>24.497362810010099</v>
      </c>
      <c r="F43" s="48">
        <v>21.863587655379341</v>
      </c>
      <c r="G43" s="48">
        <v>21.63841978287093</v>
      </c>
      <c r="H43" s="48">
        <v>19.533551554828151</v>
      </c>
      <c r="I43" s="48">
        <v>16.643269230769231</v>
      </c>
      <c r="J43" s="48">
        <v>14.814535930594205</v>
      </c>
      <c r="K43" s="48">
        <v>11.856377108623679</v>
      </c>
      <c r="L43" s="48">
        <v>8.7877465000752668</v>
      </c>
      <c r="M43" s="48">
        <v>5.6705665930831497</v>
      </c>
      <c r="N43" s="48">
        <v>1.9994612794612794</v>
      </c>
      <c r="O43" s="49">
        <f t="shared" si="0"/>
        <v>16.810673019063326</v>
      </c>
    </row>
    <row r="44" spans="1:15">
      <c r="A44" s="39" t="s">
        <v>69</v>
      </c>
      <c r="B44" s="48">
        <v>41.000982034544506</v>
      </c>
      <c r="C44" s="48">
        <v>39.433210541229812</v>
      </c>
      <c r="D44" s="48">
        <v>38.479288008273912</v>
      </c>
      <c r="E44" s="48">
        <v>37.476498267749108</v>
      </c>
      <c r="F44" s="48">
        <v>33.255966674834596</v>
      </c>
      <c r="G44" s="48">
        <v>31.728034799945625</v>
      </c>
      <c r="H44" s="48">
        <v>27.927195132257246</v>
      </c>
      <c r="I44" s="48">
        <v>24.300646683206573</v>
      </c>
      <c r="J44" s="48">
        <v>20.797632906480402</v>
      </c>
      <c r="K44" s="48">
        <v>16.757114228456913</v>
      </c>
      <c r="L44" s="48">
        <v>11.779263859971062</v>
      </c>
      <c r="M44" s="48">
        <v>6.9408640833247679</v>
      </c>
      <c r="N44" s="48">
        <v>2.3907388791153554</v>
      </c>
      <c r="O44" s="49">
        <f t="shared" si="0"/>
        <v>25.55903354610691</v>
      </c>
    </row>
    <row r="45" spans="1:15">
      <c r="A45" s="39" t="s">
        <v>70</v>
      </c>
      <c r="B45" s="48">
        <v>48.681676225086591</v>
      </c>
      <c r="C45" s="48">
        <v>46.993996247654785</v>
      </c>
      <c r="D45" s="48">
        <v>43.78756135823086</v>
      </c>
      <c r="E45" s="48">
        <v>44.520863647031213</v>
      </c>
      <c r="F45" s="48">
        <v>40.531662096879487</v>
      </c>
      <c r="G45" s="48">
        <v>37.923045502818397</v>
      </c>
      <c r="H45" s="48">
        <v>32.180351228529616</v>
      </c>
      <c r="I45" s="48">
        <v>28.600983203605079</v>
      </c>
      <c r="J45" s="48">
        <v>25.712812276945041</v>
      </c>
      <c r="K45" s="48">
        <v>19.044083835926827</v>
      </c>
      <c r="L45" s="48">
        <v>13.683909697608328</v>
      </c>
      <c r="M45" s="48">
        <v>8.1760587808646843</v>
      </c>
      <c r="N45" s="48">
        <v>2.7579585498417249</v>
      </c>
      <c r="O45" s="49">
        <f t="shared" si="0"/>
        <v>30.199612511617126</v>
      </c>
    </row>
    <row r="46" spans="1:15">
      <c r="A46" s="47" t="s">
        <v>71</v>
      </c>
      <c r="B46" s="50">
        <v>19.845304815280794</v>
      </c>
      <c r="C46" s="50">
        <v>17.992494011179133</v>
      </c>
      <c r="D46" s="50">
        <v>16.927644495522674</v>
      </c>
      <c r="E46" s="50">
        <v>15.011438586781052</v>
      </c>
      <c r="F46" s="50">
        <v>13.843439275568182</v>
      </c>
      <c r="G46" s="50">
        <v>12.964919403954688</v>
      </c>
      <c r="H46" s="50">
        <v>11.709011022893701</v>
      </c>
      <c r="I46" s="50">
        <v>10.616214387732091</v>
      </c>
      <c r="J46" s="50">
        <v>9.8437466661925246</v>
      </c>
      <c r="K46" s="50">
        <v>7.4388758317057828</v>
      </c>
      <c r="L46" s="50">
        <v>5.7303433777154869</v>
      </c>
      <c r="M46" s="50">
        <v>3.7145591250854411</v>
      </c>
      <c r="N46" s="50">
        <v>1.370703012912482</v>
      </c>
      <c r="O46" s="51">
        <f t="shared" si="0"/>
        <v>11.308361077886463</v>
      </c>
    </row>
    <row r="47" spans="1:15" s="2" customFormat="1" ht="18">
      <c r="A47" s="2" t="s">
        <v>83</v>
      </c>
      <c r="B47" s="59"/>
      <c r="C47" s="59"/>
      <c r="D47" s="59"/>
      <c r="E47" s="59"/>
      <c r="F47" s="59"/>
      <c r="G47" s="59"/>
      <c r="H47" s="59"/>
      <c r="I47" s="59"/>
      <c r="J47" s="59"/>
      <c r="K47" s="59"/>
      <c r="L47" s="59"/>
      <c r="M47" s="59"/>
      <c r="N47" s="59"/>
      <c r="O47" s="59"/>
    </row>
    <row r="48" spans="1:15" s="2" customFormat="1" ht="34.5" customHeight="1">
      <c r="A48" s="247" t="s">
        <v>96</v>
      </c>
      <c r="B48" s="247"/>
      <c r="C48" s="247"/>
      <c r="D48" s="247"/>
      <c r="E48" s="247"/>
      <c r="F48" s="247"/>
      <c r="G48" s="247"/>
      <c r="H48" s="247"/>
      <c r="I48" s="247"/>
      <c r="J48" s="247"/>
      <c r="K48" s="247"/>
      <c r="L48" s="247"/>
      <c r="M48" s="247"/>
      <c r="N48" s="247"/>
      <c r="O48" s="247"/>
    </row>
    <row r="49" spans="1:15" s="2" customFormat="1" ht="33.75" customHeight="1">
      <c r="A49" s="247" t="s">
        <v>159</v>
      </c>
      <c r="B49" s="247"/>
      <c r="C49" s="247"/>
      <c r="D49" s="247"/>
      <c r="E49" s="247"/>
      <c r="F49" s="247"/>
      <c r="G49" s="247"/>
      <c r="H49" s="247"/>
      <c r="I49" s="247"/>
      <c r="J49" s="247"/>
      <c r="K49" s="247"/>
      <c r="L49" s="247"/>
      <c r="M49" s="247"/>
      <c r="N49" s="247"/>
      <c r="O49" s="247"/>
    </row>
    <row r="50" spans="1:15" s="2" customFormat="1" ht="14.45" customHeight="1">
      <c r="A50" s="247" t="s">
        <v>153</v>
      </c>
      <c r="B50" s="247"/>
      <c r="C50" s="247"/>
      <c r="D50" s="247"/>
      <c r="E50" s="247"/>
      <c r="F50" s="247"/>
      <c r="G50" s="247"/>
      <c r="H50" s="247"/>
      <c r="I50" s="247"/>
      <c r="J50" s="247"/>
      <c r="K50" s="247"/>
      <c r="L50" s="247"/>
      <c r="M50" s="247"/>
      <c r="N50" s="247"/>
      <c r="O50" s="247"/>
    </row>
    <row r="51" spans="1:15" s="2" customFormat="1" ht="23.25" customHeight="1">
      <c r="A51" s="247"/>
      <c r="B51" s="247"/>
      <c r="C51" s="247"/>
      <c r="D51" s="247"/>
      <c r="E51" s="247"/>
      <c r="F51" s="247"/>
      <c r="G51" s="247"/>
      <c r="H51" s="247"/>
      <c r="I51" s="247"/>
      <c r="J51" s="247"/>
      <c r="K51" s="247"/>
      <c r="L51" s="247"/>
      <c r="M51" s="247"/>
      <c r="N51" s="247"/>
      <c r="O51" s="247"/>
    </row>
  </sheetData>
  <mergeCells count="4">
    <mergeCell ref="A50:O51"/>
    <mergeCell ref="A48:O48"/>
    <mergeCell ref="A49:O49"/>
    <mergeCell ref="A6:O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O50"/>
  <sheetViews>
    <sheetView showGridLines="0" topLeftCell="A7" zoomScale="75" zoomScaleNormal="75" workbookViewId="0">
      <selection activeCell="A23" sqref="A23"/>
    </sheetView>
  </sheetViews>
  <sheetFormatPr baseColWidth="10" defaultRowHeight="18"/>
  <cols>
    <col min="1" max="1" width="29.140625" style="2" customWidth="1"/>
    <col min="2" max="14" width="11.42578125" style="2"/>
    <col min="15" max="15" width="18.28515625" style="2" customWidth="1"/>
    <col min="16" max="16384" width="11.42578125" style="2"/>
  </cols>
  <sheetData>
    <row r="6" spans="1:15" ht="33" customHeight="1">
      <c r="A6" s="248" t="s">
        <v>87</v>
      </c>
      <c r="B6" s="248"/>
      <c r="C6" s="248"/>
      <c r="D6" s="248"/>
      <c r="E6" s="248"/>
      <c r="F6" s="248"/>
      <c r="G6" s="248"/>
      <c r="H6" s="248"/>
      <c r="I6" s="248"/>
      <c r="J6" s="248"/>
      <c r="K6" s="248"/>
      <c r="L6" s="248"/>
      <c r="M6" s="248"/>
      <c r="N6" s="248"/>
      <c r="O6" s="248"/>
    </row>
    <row r="7" spans="1:15" ht="37.5">
      <c r="A7" s="27" t="s">
        <v>34</v>
      </c>
      <c r="B7" s="27">
        <v>2007</v>
      </c>
      <c r="C7" s="27">
        <v>2008</v>
      </c>
      <c r="D7" s="27">
        <v>2009</v>
      </c>
      <c r="E7" s="27">
        <v>2010</v>
      </c>
      <c r="F7" s="27">
        <v>2011</v>
      </c>
      <c r="G7" s="27">
        <v>2012</v>
      </c>
      <c r="H7" s="27">
        <v>2013</v>
      </c>
      <c r="I7" s="27">
        <v>2014</v>
      </c>
      <c r="J7" s="27">
        <v>2015</v>
      </c>
      <c r="K7" s="27">
        <v>2016</v>
      </c>
      <c r="L7" s="27">
        <v>2017</v>
      </c>
      <c r="M7" s="27">
        <v>2018</v>
      </c>
      <c r="N7" s="27">
        <v>2019</v>
      </c>
      <c r="O7" s="28" t="s">
        <v>366</v>
      </c>
    </row>
    <row r="8" spans="1:15">
      <c r="A8" s="14" t="s">
        <v>35</v>
      </c>
      <c r="B8" s="33">
        <v>5.7007911508038456</v>
      </c>
      <c r="C8" s="33">
        <v>5.8825124858077293</v>
      </c>
      <c r="D8" s="33">
        <v>6.084425080256489</v>
      </c>
      <c r="E8" s="33">
        <v>6.3898555496203961</v>
      </c>
      <c r="F8" s="33">
        <v>6.7540516248313311</v>
      </c>
      <c r="G8" s="33">
        <v>7.0557150681794036</v>
      </c>
      <c r="H8" s="33">
        <v>7.3528580803084749</v>
      </c>
      <c r="I8" s="33">
        <v>7.4443968124932658</v>
      </c>
      <c r="J8" s="33">
        <v>7.667630774191653</v>
      </c>
      <c r="K8" s="33">
        <v>7.9384046042098779</v>
      </c>
      <c r="L8" s="33">
        <v>8.1549332596000781</v>
      </c>
      <c r="M8" s="33">
        <v>8.2738206006598336</v>
      </c>
      <c r="N8" s="33">
        <v>8.8533398829359005</v>
      </c>
      <c r="O8" s="31">
        <f>AVERAGE(B8:N8)</f>
        <v>7.1963642287614045</v>
      </c>
    </row>
    <row r="9" spans="1:15">
      <c r="A9" s="14" t="s">
        <v>77</v>
      </c>
      <c r="B9" s="33">
        <v>0.42966698736614811</v>
      </c>
      <c r="C9" s="33">
        <v>0.4839121619941732</v>
      </c>
      <c r="D9" s="33">
        <v>0.50628829652823348</v>
      </c>
      <c r="E9" s="33">
        <v>0.54930773362907004</v>
      </c>
      <c r="F9" s="33">
        <v>0.58464243765760293</v>
      </c>
      <c r="G9" s="33">
        <v>0.61063491716686491</v>
      </c>
      <c r="H9" s="33">
        <v>0.63052481453047404</v>
      </c>
      <c r="I9" s="33">
        <v>0.62833993944128974</v>
      </c>
      <c r="J9" s="33">
        <v>0.65651729403973613</v>
      </c>
      <c r="K9" s="33">
        <v>0.66864711781072506</v>
      </c>
      <c r="L9" s="33">
        <v>0.68469464863818241</v>
      </c>
      <c r="M9" s="33">
        <v>0.72500182700761773</v>
      </c>
      <c r="N9" s="33">
        <v>0.75408326784986446</v>
      </c>
      <c r="O9" s="31">
        <v>4.6582541441681036</v>
      </c>
    </row>
    <row r="10" spans="1:15">
      <c r="A10" s="14" t="s">
        <v>36</v>
      </c>
      <c r="B10" s="33">
        <v>2.2345998325933638</v>
      </c>
      <c r="C10" s="33">
        <v>2.4564776649260498</v>
      </c>
      <c r="D10" s="33">
        <v>2.6436988579130527</v>
      </c>
      <c r="E10" s="33">
        <v>2.8529194828325322</v>
      </c>
      <c r="F10" s="33">
        <v>3.1416243566861319</v>
      </c>
      <c r="G10" s="33">
        <v>3.3998916603317846</v>
      </c>
      <c r="H10" s="33">
        <v>3.7818680983374606</v>
      </c>
      <c r="I10" s="33">
        <v>4.0270261514480072</v>
      </c>
      <c r="J10" s="33">
        <v>4.3216829264066261</v>
      </c>
      <c r="K10" s="33">
        <v>4.545670293308179</v>
      </c>
      <c r="L10" s="33">
        <v>4.6879885361864284</v>
      </c>
      <c r="M10" s="33">
        <v>4.9079828555111966</v>
      </c>
      <c r="N10" s="33">
        <v>5.4591741021481841</v>
      </c>
      <c r="O10" s="31">
        <v>1.1897900535947348</v>
      </c>
    </row>
    <row r="11" spans="1:15">
      <c r="A11" s="14" t="s">
        <v>37</v>
      </c>
      <c r="B11" s="33">
        <v>0.699687412181206</v>
      </c>
      <c r="C11" s="33">
        <v>0.74315889240394273</v>
      </c>
      <c r="D11" s="33">
        <v>0.77359646261189008</v>
      </c>
      <c r="E11" s="33">
        <v>0.83665647811696919</v>
      </c>
      <c r="F11" s="33">
        <v>0.9052916921254841</v>
      </c>
      <c r="G11" s="33">
        <v>0.94514682737301925</v>
      </c>
      <c r="H11" s="33">
        <v>1.0119738688939335</v>
      </c>
      <c r="I11" s="33">
        <v>1.0476099350037331</v>
      </c>
      <c r="J11" s="33">
        <v>1.1018551096317581</v>
      </c>
      <c r="K11" s="33">
        <v>1.1784010782735268</v>
      </c>
      <c r="L11" s="33">
        <v>1.2096673942049578</v>
      </c>
      <c r="M11" s="33">
        <v>1.2414610937786059</v>
      </c>
      <c r="N11" s="33">
        <v>1.3597457106758271</v>
      </c>
      <c r="O11" s="31">
        <v>1.6306953352414577</v>
      </c>
    </row>
    <row r="12" spans="1:15">
      <c r="A12" s="14" t="s">
        <v>38</v>
      </c>
      <c r="B12" s="33">
        <v>1.0223708606976383</v>
      </c>
      <c r="C12" s="33">
        <v>1.0892732427388692</v>
      </c>
      <c r="D12" s="33">
        <v>1.1289776969457705</v>
      </c>
      <c r="E12" s="33">
        <v>1.224810838788615</v>
      </c>
      <c r="F12" s="33">
        <v>1.303240320438301</v>
      </c>
      <c r="G12" s="33">
        <v>1.3659236333417966</v>
      </c>
      <c r="H12" s="33">
        <v>1.4555035119983546</v>
      </c>
      <c r="I12" s="33">
        <v>1.498824311180458</v>
      </c>
      <c r="J12" s="33">
        <v>1.5737881288955757</v>
      </c>
      <c r="K12" s="33">
        <v>1.5957875608280527</v>
      </c>
      <c r="L12" s="33">
        <v>1.638053592725722</v>
      </c>
      <c r="M12" s="33">
        <v>1.6920727457927969</v>
      </c>
      <c r="N12" s="33">
        <v>1.7856456720261402</v>
      </c>
      <c r="O12" s="31">
        <v>5.0048205376249308</v>
      </c>
    </row>
    <row r="13" spans="1:15">
      <c r="A13" s="14" t="s">
        <v>78</v>
      </c>
      <c r="B13" s="33">
        <v>1.7593518304356113</v>
      </c>
      <c r="C13" s="33">
        <v>2.1206849658745113</v>
      </c>
      <c r="D13" s="33">
        <v>2.2587841396150248</v>
      </c>
      <c r="E13" s="33">
        <v>2.3879931319581682</v>
      </c>
      <c r="F13" s="33">
        <v>2.5866660840333093</v>
      </c>
      <c r="G13" s="33">
        <v>2.7564082763068378</v>
      </c>
      <c r="H13" s="33">
        <v>2.8765764062119765</v>
      </c>
      <c r="I13" s="33">
        <v>2.9788888328020571</v>
      </c>
      <c r="J13" s="33">
        <v>3.1222618429647397</v>
      </c>
      <c r="K13" s="33">
        <v>3.3436122916552082</v>
      </c>
      <c r="L13" s="33">
        <v>3.5109435872786023</v>
      </c>
      <c r="M13" s="33">
        <v>3.712856181727362</v>
      </c>
      <c r="N13" s="33">
        <v>4.0377998458532955</v>
      </c>
      <c r="O13" s="31">
        <v>0.65275026802390101</v>
      </c>
    </row>
    <row r="14" spans="1:15">
      <c r="A14" s="14" t="s">
        <v>39</v>
      </c>
      <c r="B14" s="33">
        <v>3.4047887941523705</v>
      </c>
      <c r="C14" s="33">
        <v>3.6349540837198928</v>
      </c>
      <c r="D14" s="33">
        <v>3.7928678143036993</v>
      </c>
      <c r="E14" s="33">
        <v>3.9495007560421214</v>
      </c>
      <c r="F14" s="33">
        <v>4.099277710431724</v>
      </c>
      <c r="G14" s="33">
        <v>4.2832592610451092</v>
      </c>
      <c r="H14" s="33">
        <v>4.4907470539973042</v>
      </c>
      <c r="I14" s="33">
        <v>4.5795735274506955</v>
      </c>
      <c r="J14" s="33">
        <v>4.7237752833368614</v>
      </c>
      <c r="K14" s="33">
        <v>4.873853599807731</v>
      </c>
      <c r="L14" s="33">
        <v>4.9990695445740894</v>
      </c>
      <c r="M14" s="33">
        <v>5.1859140349595076</v>
      </c>
      <c r="N14" s="33">
        <v>5.6667372356206966</v>
      </c>
      <c r="O14" s="31">
        <v>0.36095643283731643</v>
      </c>
    </row>
    <row r="15" spans="1:15">
      <c r="A15" s="14" t="s">
        <v>40</v>
      </c>
      <c r="B15" s="33">
        <v>0.266705441921123</v>
      </c>
      <c r="C15" s="33">
        <v>0.29382802923513551</v>
      </c>
      <c r="D15" s="33">
        <v>0.33074488419031917</v>
      </c>
      <c r="E15" s="33">
        <v>0.3576414499433816</v>
      </c>
      <c r="F15" s="33">
        <v>0.40661278814923751</v>
      </c>
      <c r="G15" s="33">
        <v>0.44744735016088966</v>
      </c>
      <c r="H15" s="33">
        <v>0.46387158358993064</v>
      </c>
      <c r="I15" s="33">
        <v>0.52587683181057587</v>
      </c>
      <c r="J15" s="33">
        <v>0.57733440718688289</v>
      </c>
      <c r="K15" s="33">
        <v>0.6364013751151768</v>
      </c>
      <c r="L15" s="33">
        <v>0.6591542122508206</v>
      </c>
      <c r="M15" s="33">
        <v>0.72244024931684991</v>
      </c>
      <c r="N15" s="33">
        <v>0.7952945324631</v>
      </c>
      <c r="O15" s="31">
        <v>1.4073734762693686</v>
      </c>
    </row>
    <row r="16" spans="1:15">
      <c r="A16" s="14" t="s">
        <v>41</v>
      </c>
      <c r="B16" s="33">
        <v>0.10427128011831475</v>
      </c>
      <c r="C16" s="33">
        <v>0.15158512687720324</v>
      </c>
      <c r="D16" s="33">
        <v>0.16981753279384498</v>
      </c>
      <c r="E16" s="33">
        <v>0.1982209089532414</v>
      </c>
      <c r="F16" s="33">
        <v>0.22263123753585268</v>
      </c>
      <c r="G16" s="33">
        <v>0.24643884195593033</v>
      </c>
      <c r="H16" s="33">
        <v>0.25555504491425118</v>
      </c>
      <c r="I16" s="33">
        <v>0.25645913115805158</v>
      </c>
      <c r="J16" s="33">
        <v>0.29676630952748684</v>
      </c>
      <c r="K16" s="33">
        <v>0.33609406113280499</v>
      </c>
      <c r="L16" s="33">
        <v>0.3748944290959062</v>
      </c>
      <c r="M16" s="33">
        <v>0.41143458144950645</v>
      </c>
      <c r="N16" s="33">
        <v>0.49009008466014264</v>
      </c>
      <c r="O16" s="31">
        <v>0.29773317953821787</v>
      </c>
    </row>
    <row r="17" spans="1:15">
      <c r="A17" s="14" t="s">
        <v>67</v>
      </c>
      <c r="B17" s="33">
        <v>2.1822381709732563</v>
      </c>
      <c r="C17" s="33">
        <v>2.538824853632204</v>
      </c>
      <c r="D17" s="33">
        <v>2.7802158807269155</v>
      </c>
      <c r="E17" s="33">
        <v>3.0517431159483075</v>
      </c>
      <c r="F17" s="33">
        <v>3.356570861149681</v>
      </c>
      <c r="G17" s="33">
        <v>3.6590630502212376</v>
      </c>
      <c r="H17" s="33">
        <v>3.8268463889665316</v>
      </c>
      <c r="I17" s="33">
        <v>4.0344095224390442</v>
      </c>
      <c r="J17" s="33">
        <v>4.2594516566250311</v>
      </c>
      <c r="K17" s="33">
        <v>4.3551341174272418</v>
      </c>
      <c r="L17" s="33">
        <v>4.4007151322188465</v>
      </c>
      <c r="M17" s="33">
        <v>4.5746763936301091</v>
      </c>
      <c r="N17" s="33">
        <v>4.9604198576516207</v>
      </c>
      <c r="O17" s="31">
        <v>4.3423387857267892</v>
      </c>
    </row>
    <row r="18" spans="1:15">
      <c r="A18" s="14" t="s">
        <v>42</v>
      </c>
      <c r="B18" s="33">
        <v>0.70782418837540972</v>
      </c>
      <c r="C18" s="33">
        <v>0.74097401731475832</v>
      </c>
      <c r="D18" s="33">
        <v>0.77917166111532599</v>
      </c>
      <c r="E18" s="33">
        <v>0.86310100074813134</v>
      </c>
      <c r="F18" s="33">
        <v>0.95848209946907548</v>
      </c>
      <c r="G18" s="33">
        <v>1.046329146158349</v>
      </c>
      <c r="H18" s="33">
        <v>1.1223477311579011</v>
      </c>
      <c r="I18" s="33">
        <v>1.2106468209690751</v>
      </c>
      <c r="J18" s="33">
        <v>1.3018088505522838</v>
      </c>
      <c r="K18" s="33">
        <v>1.3907106645259915</v>
      </c>
      <c r="L18" s="33">
        <v>1.4387025759677301</v>
      </c>
      <c r="M18" s="33">
        <v>1.4878245952142195</v>
      </c>
      <c r="N18" s="33">
        <v>1.6145473503869114</v>
      </c>
      <c r="O18" s="31">
        <v>29.353068531495225</v>
      </c>
    </row>
    <row r="19" spans="1:15">
      <c r="A19" s="14" t="s">
        <v>68</v>
      </c>
      <c r="B19" s="33">
        <v>0.18820061975112012</v>
      </c>
      <c r="C19" s="33">
        <v>0.20718643087092886</v>
      </c>
      <c r="D19" s="33">
        <v>0.19897431415640843</v>
      </c>
      <c r="E19" s="33">
        <v>0.20884392231789634</v>
      </c>
      <c r="F19" s="33">
        <v>0.21773410371526708</v>
      </c>
      <c r="G19" s="33">
        <v>0.23182278101449025</v>
      </c>
      <c r="H19" s="33">
        <v>0.23325425090050758</v>
      </c>
      <c r="I19" s="33">
        <v>0.25246608358126643</v>
      </c>
      <c r="J19" s="33">
        <v>0.26037683821452007</v>
      </c>
      <c r="K19" s="33">
        <v>0.26934236013220753</v>
      </c>
      <c r="L19" s="33">
        <v>0.29503347756020271</v>
      </c>
      <c r="M19" s="33">
        <v>0.29563620172273636</v>
      </c>
      <c r="N19" s="33">
        <v>0.31921778458186389</v>
      </c>
      <c r="O19" s="31">
        <v>0.14965138685574123</v>
      </c>
    </row>
    <row r="20" spans="1:15">
      <c r="A20" s="14" t="s">
        <v>43</v>
      </c>
      <c r="B20" s="33">
        <v>0.19354979669360592</v>
      </c>
      <c r="C20" s="33">
        <v>0.22700098771422134</v>
      </c>
      <c r="D20" s="33">
        <v>0.22805575499865519</v>
      </c>
      <c r="E20" s="33">
        <v>0.23581582859127542</v>
      </c>
      <c r="F20" s="33">
        <v>0.26286307538497122</v>
      </c>
      <c r="G20" s="33">
        <v>0.27612300696071068</v>
      </c>
      <c r="H20" s="33">
        <v>0.28441046419554783</v>
      </c>
      <c r="I20" s="33">
        <v>0.27770515788736139</v>
      </c>
      <c r="J20" s="33">
        <v>0.29397871027576894</v>
      </c>
      <c r="K20" s="33">
        <v>0.29676630952748684</v>
      </c>
      <c r="L20" s="33">
        <v>0.29111577050373427</v>
      </c>
      <c r="M20" s="33">
        <v>0.30196480542933923</v>
      </c>
      <c r="N20" s="33">
        <v>0.32486832360561646</v>
      </c>
      <c r="O20" s="31">
        <v>1.0072776431275257</v>
      </c>
    </row>
    <row r="21" spans="1:15">
      <c r="A21" s="14" t="s">
        <v>44</v>
      </c>
      <c r="B21" s="33">
        <v>2.6255417925167275</v>
      </c>
      <c r="C21" s="33">
        <v>2.8577412761328009</v>
      </c>
      <c r="D21" s="33">
        <v>3.0457158743229713</v>
      </c>
      <c r="E21" s="33">
        <v>3.2541830940392842</v>
      </c>
      <c r="F21" s="33">
        <v>3.5603669686063584</v>
      </c>
      <c r="G21" s="33">
        <v>3.8023607198636031</v>
      </c>
      <c r="H21" s="33">
        <v>3.9773767485593012</v>
      </c>
      <c r="I21" s="33">
        <v>4.0363683759672782</v>
      </c>
      <c r="J21" s="33">
        <v>4.1144211550153802</v>
      </c>
      <c r="K21" s="33">
        <v>4.2321783882703849</v>
      </c>
      <c r="L21" s="33">
        <v>4.3058614171401191</v>
      </c>
      <c r="M21" s="33">
        <v>4.4500631730262858</v>
      </c>
      <c r="N21" s="33">
        <v>4.9151402049412836</v>
      </c>
      <c r="O21" s="31">
        <v>5.4102655477092592</v>
      </c>
    </row>
    <row r="22" spans="1:15">
      <c r="A22" s="14" t="s">
        <v>389</v>
      </c>
      <c r="B22" s="33">
        <v>21.939008835182818</v>
      </c>
      <c r="C22" s="33">
        <v>22.805424818824886</v>
      </c>
      <c r="D22" s="33">
        <v>23.221003128891809</v>
      </c>
      <c r="E22" s="33">
        <v>24.174362072979349</v>
      </c>
      <c r="F22" s="33">
        <v>25.311250524558371</v>
      </c>
      <c r="G22" s="33">
        <v>26.071361034033576</v>
      </c>
      <c r="H22" s="33">
        <v>27.150387966009369</v>
      </c>
      <c r="I22" s="33">
        <v>27.619910088623058</v>
      </c>
      <c r="J22" s="33">
        <v>28.143526704824129</v>
      </c>
      <c r="K22" s="33">
        <v>28.870261363799031</v>
      </c>
      <c r="L22" s="33">
        <v>29.479916854201775</v>
      </c>
      <c r="M22" s="33">
        <v>30.056121153583909</v>
      </c>
      <c r="N22" s="33">
        <v>31.948675023939447</v>
      </c>
      <c r="O22" s="31">
        <v>0.77888285578744532</v>
      </c>
    </row>
    <row r="23" spans="1:15">
      <c r="A23" s="14" t="s">
        <v>46</v>
      </c>
      <c r="B23" s="33">
        <v>7.3758369390050676E-2</v>
      </c>
      <c r="C23" s="33">
        <v>7.7676076446519166E-2</v>
      </c>
      <c r="D23" s="33">
        <v>8.6792279404840036E-2</v>
      </c>
      <c r="E23" s="33">
        <v>9.9374146297729157E-2</v>
      </c>
      <c r="F23" s="33">
        <v>0.10494934480116506</v>
      </c>
      <c r="G23" s="33">
        <v>0.1122573752718851</v>
      </c>
      <c r="H23" s="33">
        <v>0.12627071205079154</v>
      </c>
      <c r="I23" s="33">
        <v>0.13433214772467861</v>
      </c>
      <c r="J23" s="33">
        <v>0.13403078564341181</v>
      </c>
      <c r="K23" s="33">
        <v>0.15181114843815335</v>
      </c>
      <c r="L23" s="33">
        <v>0.14872218710516857</v>
      </c>
      <c r="M23" s="33">
        <v>0.15113308375530304</v>
      </c>
      <c r="N23" s="33">
        <v>0.17787896846773202</v>
      </c>
      <c r="O23" s="31">
        <v>0.54182390861094432</v>
      </c>
    </row>
    <row r="24" spans="1:15">
      <c r="A24" s="14" t="s">
        <v>47</v>
      </c>
      <c r="B24" s="33">
        <v>0.65342833270675138</v>
      </c>
      <c r="C24" s="33">
        <v>0.68303715719121494</v>
      </c>
      <c r="D24" s="33">
        <v>0.70360511923767444</v>
      </c>
      <c r="E24" s="33">
        <v>0.73178247383612083</v>
      </c>
      <c r="F24" s="33">
        <v>0.77404850573379025</v>
      </c>
      <c r="G24" s="33">
        <v>0.80531482166522128</v>
      </c>
      <c r="H24" s="33">
        <v>0.85428615987107726</v>
      </c>
      <c r="I24" s="33">
        <v>0.91915434786375727</v>
      </c>
      <c r="J24" s="33">
        <v>0.95659858646115781</v>
      </c>
      <c r="K24" s="33">
        <v>0.99562497598520916</v>
      </c>
      <c r="L24" s="33">
        <v>1.0037617521794129</v>
      </c>
      <c r="M24" s="33">
        <v>1.0325418309403929</v>
      </c>
      <c r="N24" s="33">
        <v>1.1359843653352237</v>
      </c>
      <c r="O24" s="31">
        <v>0.62312888678605116</v>
      </c>
    </row>
    <row r="25" spans="1:15">
      <c r="A25" s="14" t="s">
        <v>48</v>
      </c>
      <c r="B25" s="33">
        <v>4.0588198510216547</v>
      </c>
      <c r="C25" s="33">
        <v>4.3603326133290938</v>
      </c>
      <c r="D25" s="33">
        <v>4.4608368674315741</v>
      </c>
      <c r="E25" s="33">
        <v>4.5740736694675759</v>
      </c>
      <c r="F25" s="33">
        <v>4.7454733531880722</v>
      </c>
      <c r="G25" s="33">
        <v>4.8896751090742381</v>
      </c>
      <c r="H25" s="33">
        <v>5.0893274879134971</v>
      </c>
      <c r="I25" s="33">
        <v>5.0985943719124514</v>
      </c>
      <c r="J25" s="33">
        <v>5.2605764905933592</v>
      </c>
      <c r="K25" s="33">
        <v>5.4494551750273299</v>
      </c>
      <c r="L25" s="33">
        <v>5.4933786983719664</v>
      </c>
      <c r="M25" s="33">
        <v>5.4679136025049218</v>
      </c>
      <c r="N25" s="33">
        <v>5.6916749478455246</v>
      </c>
      <c r="O25" s="31">
        <v>8.7482900841076447E-2</v>
      </c>
    </row>
    <row r="26" spans="1:15">
      <c r="A26" s="14" t="s">
        <v>49</v>
      </c>
      <c r="B26" s="33">
        <v>0.68024955793949704</v>
      </c>
      <c r="C26" s="33">
        <v>0.7020983088313405</v>
      </c>
      <c r="D26" s="33">
        <v>0.72432376232476736</v>
      </c>
      <c r="E26" s="33">
        <v>0.73585086193322269</v>
      </c>
      <c r="F26" s="33">
        <v>0.74843272882611178</v>
      </c>
      <c r="G26" s="33">
        <v>0.76613775110053661</v>
      </c>
      <c r="H26" s="33">
        <v>0.75845301802823306</v>
      </c>
      <c r="I26" s="33">
        <v>0.74459036228996001</v>
      </c>
      <c r="J26" s="33">
        <v>0.74722728050104459</v>
      </c>
      <c r="K26" s="33">
        <v>0.77397316521347359</v>
      </c>
      <c r="L26" s="33">
        <v>0.76523366485673616</v>
      </c>
      <c r="M26" s="33">
        <v>0.78685639418762965</v>
      </c>
      <c r="N26" s="33">
        <v>0.8554162676758279</v>
      </c>
      <c r="O26" s="31">
        <v>1.0677132971749062</v>
      </c>
    </row>
    <row r="27" spans="1:15">
      <c r="A27" s="14" t="s">
        <v>50</v>
      </c>
      <c r="B27" s="33">
        <v>0.37474374805527277</v>
      </c>
      <c r="C27" s="33">
        <v>0.41068117624633937</v>
      </c>
      <c r="D27" s="33">
        <v>0.39779794727218343</v>
      </c>
      <c r="E27" s="33">
        <v>0.37820941198984109</v>
      </c>
      <c r="F27" s="33">
        <v>0.42273565949701164</v>
      </c>
      <c r="G27" s="33">
        <v>0.45573480739572686</v>
      </c>
      <c r="H27" s="33">
        <v>0.47238506238571787</v>
      </c>
      <c r="I27" s="33">
        <v>0.50026105490289741</v>
      </c>
      <c r="J27" s="33">
        <v>0.51178815451135262</v>
      </c>
      <c r="K27" s="33">
        <v>0.53469167268762985</v>
      </c>
      <c r="L27" s="33">
        <v>0.54071891431296604</v>
      </c>
      <c r="M27" s="33">
        <v>0.55857461762802429</v>
      </c>
      <c r="N27" s="33">
        <v>0.60490903762279558</v>
      </c>
      <c r="O27" s="31">
        <v>4.8828316784788051</v>
      </c>
    </row>
    <row r="28" spans="1:15">
      <c r="A28" s="14" t="s">
        <v>51</v>
      </c>
      <c r="B28" s="33">
        <v>0.35055944103361164</v>
      </c>
      <c r="C28" s="33">
        <v>0.39862669299566722</v>
      </c>
      <c r="D28" s="33">
        <v>0.42424246990334569</v>
      </c>
      <c r="E28" s="33">
        <v>0.47954241181580443</v>
      </c>
      <c r="F28" s="33">
        <v>0.51404837012085369</v>
      </c>
      <c r="G28" s="33">
        <v>0.5174386935351053</v>
      </c>
      <c r="H28" s="33">
        <v>0.54252708680056683</v>
      </c>
      <c r="I28" s="33">
        <v>0.55028716039318715</v>
      </c>
      <c r="J28" s="33">
        <v>0.55021181987287038</v>
      </c>
      <c r="K28" s="33">
        <v>0.59918315807872635</v>
      </c>
      <c r="L28" s="33">
        <v>0.62645642643337229</v>
      </c>
      <c r="M28" s="33">
        <v>0.67166073862339304</v>
      </c>
      <c r="N28" s="33">
        <v>0.74097401731475832</v>
      </c>
      <c r="O28" s="31">
        <v>5.9049890743688778</v>
      </c>
    </row>
    <row r="29" spans="1:15">
      <c r="A29" s="14" t="s">
        <v>52</v>
      </c>
      <c r="B29" s="33">
        <v>3.797162223961751E-2</v>
      </c>
      <c r="C29" s="33">
        <v>4.5505674271287648E-2</v>
      </c>
      <c r="D29" s="33">
        <v>5.010144601060644E-2</v>
      </c>
      <c r="E29" s="33">
        <v>6.0573778334627931E-2</v>
      </c>
      <c r="F29" s="33">
        <v>5.9594351570510823E-2</v>
      </c>
      <c r="G29" s="33">
        <v>6.8183170886614783E-2</v>
      </c>
      <c r="H29" s="33">
        <v>7.1272132219599535E-2</v>
      </c>
      <c r="I29" s="33">
        <v>7.2251558983716643E-2</v>
      </c>
      <c r="J29" s="33">
        <v>7.722403332461894E-2</v>
      </c>
      <c r="K29" s="33">
        <v>8.9278516575291178E-2</v>
      </c>
      <c r="L29" s="33">
        <v>8.7545684608007046E-2</v>
      </c>
      <c r="M29" s="33">
        <v>9.2593499469226029E-2</v>
      </c>
      <c r="N29" s="33">
        <v>0.10600411208559889</v>
      </c>
      <c r="O29" s="31">
        <v>6.5621593195846928E-2</v>
      </c>
    </row>
    <row r="30" spans="1:15">
      <c r="A30" s="14" t="s">
        <v>53</v>
      </c>
      <c r="B30" s="33">
        <v>0.80727367519345572</v>
      </c>
      <c r="C30" s="33">
        <v>0.83514966771063515</v>
      </c>
      <c r="D30" s="33">
        <v>0.82354722758186305</v>
      </c>
      <c r="E30" s="33">
        <v>0.85066981489587568</v>
      </c>
      <c r="F30" s="33">
        <v>0.87206652266581874</v>
      </c>
      <c r="G30" s="33">
        <v>0.89941513154078145</v>
      </c>
      <c r="H30" s="33">
        <v>0.92035979618882435</v>
      </c>
      <c r="I30" s="33">
        <v>0.95742733218464149</v>
      </c>
      <c r="J30" s="33">
        <v>1.0065493514311308</v>
      </c>
      <c r="K30" s="33">
        <v>1.0604178234575723</v>
      </c>
      <c r="L30" s="33">
        <v>1.0681778970501927</v>
      </c>
      <c r="M30" s="33">
        <v>1.112026079874513</v>
      </c>
      <c r="N30" s="33">
        <v>1.2016812990513877</v>
      </c>
      <c r="O30" s="31">
        <v>0.18295189683572324</v>
      </c>
    </row>
    <row r="31" spans="1:15">
      <c r="A31" s="14" t="s">
        <v>54</v>
      </c>
      <c r="B31" s="33">
        <v>3.2621691891928548</v>
      </c>
      <c r="C31" s="33">
        <v>3.4105146736964396</v>
      </c>
      <c r="D31" s="33">
        <v>3.547107037030619</v>
      </c>
      <c r="E31" s="33">
        <v>3.6554467052460358</v>
      </c>
      <c r="F31" s="33">
        <v>3.8392022342984706</v>
      </c>
      <c r="G31" s="33">
        <v>4.0506077343071345</v>
      </c>
      <c r="H31" s="33">
        <v>4.3849689634726552</v>
      </c>
      <c r="I31" s="33">
        <v>4.472589988600979</v>
      </c>
      <c r="J31" s="33">
        <v>4.6378870901758216</v>
      </c>
      <c r="K31" s="33">
        <v>4.8071772393274506</v>
      </c>
      <c r="L31" s="33">
        <v>4.8885450012694873</v>
      </c>
      <c r="M31" s="33">
        <v>5.0252880456443005</v>
      </c>
      <c r="N31" s="33">
        <v>5.4655027058547869</v>
      </c>
      <c r="O31" s="31">
        <v>8.9341300342221749E-2</v>
      </c>
    </row>
    <row r="32" spans="1:15">
      <c r="A32" s="14" t="s">
        <v>55</v>
      </c>
      <c r="B32" s="33">
        <v>5.5825065339066251</v>
      </c>
      <c r="C32" s="33">
        <v>5.5987800862950321</v>
      </c>
      <c r="D32" s="33">
        <v>5.548075916121892</v>
      </c>
      <c r="E32" s="33">
        <v>5.4766531028616585</v>
      </c>
      <c r="F32" s="33">
        <v>5.6244712037230267</v>
      </c>
      <c r="G32" s="33">
        <v>5.6651550846940459</v>
      </c>
      <c r="H32" s="33">
        <v>5.7861519603226688</v>
      </c>
      <c r="I32" s="33">
        <v>5.6760041196196509</v>
      </c>
      <c r="J32" s="33">
        <v>5.6468473382570874</v>
      </c>
      <c r="K32" s="33">
        <v>5.8147060175226981</v>
      </c>
      <c r="L32" s="33">
        <v>5.9396959407281056</v>
      </c>
      <c r="M32" s="33">
        <v>6.0423097293994532</v>
      </c>
      <c r="N32" s="33">
        <v>6.3103713006862767</v>
      </c>
      <c r="O32" s="31">
        <v>1.1117623880534044</v>
      </c>
    </row>
    <row r="33" spans="1:15">
      <c r="A33" s="14" t="s">
        <v>56</v>
      </c>
      <c r="B33" s="33">
        <v>2.8328035639079732E-2</v>
      </c>
      <c r="C33" s="33">
        <v>3.2923807378398513E-2</v>
      </c>
      <c r="D33" s="33">
        <v>3.1492337492381187E-2</v>
      </c>
      <c r="E33" s="33">
        <v>3.006086760636386E-2</v>
      </c>
      <c r="F33" s="33">
        <v>4.3697501783686817E-2</v>
      </c>
      <c r="G33" s="33">
        <v>4.29440965805198E-2</v>
      </c>
      <c r="H33" s="33">
        <v>4.656044155572147E-2</v>
      </c>
      <c r="I33" s="33">
        <v>4.7690549360471991E-2</v>
      </c>
      <c r="J33" s="33">
        <v>5.733413596100978E-2</v>
      </c>
      <c r="K33" s="33">
        <v>6.5696933716163627E-2</v>
      </c>
      <c r="L33" s="33">
        <v>6.9463959731998703E-2</v>
      </c>
      <c r="M33" s="33">
        <v>7.2326899504033357E-2</v>
      </c>
      <c r="N33" s="33">
        <v>8.1217080901404115E-2</v>
      </c>
      <c r="O33" s="31">
        <v>1.0463291461583493</v>
      </c>
    </row>
    <row r="34" spans="1:15">
      <c r="A34" s="14" t="s">
        <v>57</v>
      </c>
      <c r="B34" s="33">
        <v>0.13425680720436189</v>
      </c>
      <c r="C34" s="33">
        <v>0.14246892391888238</v>
      </c>
      <c r="D34" s="33">
        <v>0.13666770385449636</v>
      </c>
      <c r="E34" s="33">
        <v>0.13418146668404521</v>
      </c>
      <c r="F34" s="33">
        <v>0.15474942873050468</v>
      </c>
      <c r="G34" s="33">
        <v>0.14940025178801888</v>
      </c>
      <c r="H34" s="33">
        <v>0.14390039380489969</v>
      </c>
      <c r="I34" s="33">
        <v>0.15474942873050468</v>
      </c>
      <c r="J34" s="33">
        <v>0.17026957591574518</v>
      </c>
      <c r="K34" s="33">
        <v>0.17433796401284707</v>
      </c>
      <c r="L34" s="33">
        <v>0.18157065396325042</v>
      </c>
      <c r="M34" s="33">
        <v>0.19422786137645623</v>
      </c>
      <c r="N34" s="33">
        <v>0.22255589701553596</v>
      </c>
      <c r="O34" s="31">
        <v>0.72703602105616871</v>
      </c>
    </row>
    <row r="35" spans="1:15">
      <c r="A35" s="14" t="s">
        <v>58</v>
      </c>
      <c r="B35" s="33">
        <v>1.860910851822525E-2</v>
      </c>
      <c r="C35" s="33">
        <v>2.5917138988945286E-2</v>
      </c>
      <c r="D35" s="33">
        <v>3.1567678012697886E-2</v>
      </c>
      <c r="E35" s="33">
        <v>3.8122303280250909E-2</v>
      </c>
      <c r="F35" s="33">
        <v>4.8142592482372203E-2</v>
      </c>
      <c r="G35" s="33">
        <v>5.2286321099790777E-2</v>
      </c>
      <c r="H35" s="33">
        <v>6.6374998399013938E-2</v>
      </c>
      <c r="I35" s="33">
        <v>7.7902098007469264E-2</v>
      </c>
      <c r="J35" s="33">
        <v>8.0086973096653594E-2</v>
      </c>
      <c r="K35" s="33">
        <v>8.6189555242306412E-2</v>
      </c>
      <c r="L35" s="33">
        <v>8.6038874201673013E-2</v>
      </c>
      <c r="M35" s="33">
        <v>9.7791995371078425E-2</v>
      </c>
      <c r="N35" s="33">
        <v>0.10803830613414982</v>
      </c>
      <c r="O35" s="31">
        <v>2.9414194806978844</v>
      </c>
    </row>
    <row r="36" spans="1:15">
      <c r="A36" s="21" t="s">
        <v>59</v>
      </c>
      <c r="B36" s="29">
        <v>0.60445699450089541</v>
      </c>
      <c r="C36" s="29">
        <v>0.65124345761756697</v>
      </c>
      <c r="D36" s="29">
        <v>0.66081170369778808</v>
      </c>
      <c r="E36" s="29">
        <v>0.69833128281550538</v>
      </c>
      <c r="F36" s="29">
        <v>0.75415860837018112</v>
      </c>
      <c r="G36" s="29">
        <v>0.82234177925679597</v>
      </c>
      <c r="H36" s="29">
        <v>0.87560752712070378</v>
      </c>
      <c r="I36" s="29">
        <v>0.91621606757140583</v>
      </c>
      <c r="J36" s="29">
        <v>0.98432389793770403</v>
      </c>
      <c r="K36" s="29">
        <v>1.0567261379620541</v>
      </c>
      <c r="L36" s="29">
        <v>1.1426896716434103</v>
      </c>
      <c r="M36" s="29">
        <v>1.2281258216825497</v>
      </c>
      <c r="N36" s="29">
        <v>1.3424927315233026</v>
      </c>
      <c r="O36" s="31">
        <v>2.0825249923341018</v>
      </c>
    </row>
    <row r="37" spans="1:15">
      <c r="A37" s="14" t="s">
        <v>60</v>
      </c>
      <c r="B37" s="33">
        <v>0.55661576409978997</v>
      </c>
      <c r="C37" s="33">
        <v>0.60257348149297785</v>
      </c>
      <c r="D37" s="33">
        <v>0.65591456987720254</v>
      </c>
      <c r="E37" s="33">
        <v>0.70187228727039042</v>
      </c>
      <c r="F37" s="33">
        <v>0.77148692804302244</v>
      </c>
      <c r="G37" s="33">
        <v>0.81993088260666147</v>
      </c>
      <c r="H37" s="33">
        <v>0.85458752195234411</v>
      </c>
      <c r="I37" s="33">
        <v>0.89376459251702889</v>
      </c>
      <c r="J37" s="33">
        <v>0.92503090844846003</v>
      </c>
      <c r="K37" s="33">
        <v>1.0087342265203152</v>
      </c>
      <c r="L37" s="33">
        <v>1.0667464271641753</v>
      </c>
      <c r="M37" s="33">
        <v>1.1301078047505213</v>
      </c>
      <c r="N37" s="33">
        <v>1.2535909175495947</v>
      </c>
      <c r="O37" s="31">
        <v>1.0811113530378929</v>
      </c>
    </row>
    <row r="38" spans="1:15">
      <c r="A38" s="14" t="s">
        <v>61</v>
      </c>
      <c r="B38" s="33">
        <v>0.42921494424424794</v>
      </c>
      <c r="C38" s="33">
        <v>0.45739229884269428</v>
      </c>
      <c r="D38" s="33">
        <v>0.4720083597841343</v>
      </c>
      <c r="E38" s="33">
        <v>0.53295884072034583</v>
      </c>
      <c r="F38" s="33">
        <v>0.57341670013041446</v>
      </c>
      <c r="G38" s="33">
        <v>0.59986122276157661</v>
      </c>
      <c r="H38" s="33">
        <v>0.62773721527875614</v>
      </c>
      <c r="I38" s="33">
        <v>0.63738080187929391</v>
      </c>
      <c r="J38" s="33">
        <v>0.67497572151732799</v>
      </c>
      <c r="K38" s="33">
        <v>0.70074217946563988</v>
      </c>
      <c r="L38" s="33">
        <v>0.73110440915327046</v>
      </c>
      <c r="M38" s="33">
        <v>0.76327481132850206</v>
      </c>
      <c r="N38" s="33">
        <v>0.85473820299297754</v>
      </c>
      <c r="O38" s="31">
        <v>8.6046533821238551</v>
      </c>
    </row>
    <row r="39" spans="1:15">
      <c r="A39" s="14" t="s">
        <v>62</v>
      </c>
      <c r="B39" s="33">
        <v>1.8186448199248553</v>
      </c>
      <c r="C39" s="33">
        <v>1.9233681431650704</v>
      </c>
      <c r="D39" s="33">
        <v>2.063727532515085</v>
      </c>
      <c r="E39" s="33">
        <v>2.2288739530492947</v>
      </c>
      <c r="F39" s="33">
        <v>2.3444463112151146</v>
      </c>
      <c r="G39" s="33">
        <v>2.5219485770812629</v>
      </c>
      <c r="H39" s="33">
        <v>2.6531917634729569</v>
      </c>
      <c r="I39" s="33">
        <v>2.6825745663964704</v>
      </c>
      <c r="J39" s="33">
        <v>2.7834555231005336</v>
      </c>
      <c r="K39" s="33">
        <v>2.9016647994774383</v>
      </c>
      <c r="L39" s="33">
        <v>2.9402391458795893</v>
      </c>
      <c r="M39" s="33">
        <v>3.0359969472021171</v>
      </c>
      <c r="N39" s="33">
        <v>3.3045859021311577</v>
      </c>
      <c r="O39" s="31">
        <v>0.98030573685414657</v>
      </c>
    </row>
    <row r="40" spans="1:15">
      <c r="A40" s="14" t="s">
        <v>63</v>
      </c>
      <c r="B40" s="33">
        <v>1.1787024403547937</v>
      </c>
      <c r="C40" s="33">
        <v>1.3437735203686862</v>
      </c>
      <c r="D40" s="33">
        <v>1.3597457106758271</v>
      </c>
      <c r="E40" s="33">
        <v>1.4209222131729886</v>
      </c>
      <c r="F40" s="33">
        <v>1.5054542769683277</v>
      </c>
      <c r="G40" s="33">
        <v>1.6388823384492057</v>
      </c>
      <c r="H40" s="33">
        <v>1.7175378416598421</v>
      </c>
      <c r="I40" s="33">
        <v>1.8139737076652198</v>
      </c>
      <c r="J40" s="33">
        <v>1.9734695891756768</v>
      </c>
      <c r="K40" s="33">
        <v>2.0692273904982041</v>
      </c>
      <c r="L40" s="33">
        <v>2.0726177139124555</v>
      </c>
      <c r="M40" s="33">
        <v>2.18306691669674</v>
      </c>
      <c r="N40" s="33">
        <v>2.3827946360563157</v>
      </c>
      <c r="O40" s="31">
        <v>4.4308011133319818</v>
      </c>
    </row>
    <row r="41" spans="1:15">
      <c r="A41" s="14" t="s">
        <v>64</v>
      </c>
      <c r="B41" s="33">
        <v>0.47517266163743582</v>
      </c>
      <c r="C41" s="33">
        <v>0.55706780722169025</v>
      </c>
      <c r="D41" s="33">
        <v>0.62178531417373673</v>
      </c>
      <c r="E41" s="33">
        <v>0.67776332076904588</v>
      </c>
      <c r="F41" s="33">
        <v>0.76734319942560392</v>
      </c>
      <c r="G41" s="33">
        <v>0.85790250484627895</v>
      </c>
      <c r="H41" s="33">
        <v>0.95117406899835522</v>
      </c>
      <c r="I41" s="33">
        <v>0.96729694034612934</v>
      </c>
      <c r="J41" s="33">
        <v>1.0128026146174169</v>
      </c>
      <c r="K41" s="33">
        <v>1.0681778970501927</v>
      </c>
      <c r="L41" s="33">
        <v>1.0814378286259321</v>
      </c>
      <c r="M41" s="33">
        <v>1.107957691777411</v>
      </c>
      <c r="N41" s="33">
        <v>1.2489951458102759</v>
      </c>
      <c r="O41" s="31">
        <v>0.28201212429879946</v>
      </c>
    </row>
    <row r="42" spans="1:15">
      <c r="A42" s="14" t="s">
        <v>65</v>
      </c>
      <c r="B42" s="33">
        <v>5.9131007370563102</v>
      </c>
      <c r="C42" s="33">
        <v>6.0207623405888766</v>
      </c>
      <c r="D42" s="33">
        <v>6.1876415930903708</v>
      </c>
      <c r="E42" s="33">
        <v>6.5137907055413713</v>
      </c>
      <c r="F42" s="33">
        <v>6.7903657556239807</v>
      </c>
      <c r="G42" s="33">
        <v>7.0807281209245483</v>
      </c>
      <c r="H42" s="33">
        <v>7.5241070829883361</v>
      </c>
      <c r="I42" s="33">
        <v>7.5797083869820616</v>
      </c>
      <c r="J42" s="33">
        <v>7.9989783825445055</v>
      </c>
      <c r="K42" s="33">
        <v>8.4504187802821811</v>
      </c>
      <c r="L42" s="33">
        <v>8.7094394891310003</v>
      </c>
      <c r="M42" s="33">
        <v>9.0358146231429508</v>
      </c>
      <c r="N42" s="33">
        <v>9.8535606306604286</v>
      </c>
      <c r="O42" s="31">
        <v>2.0989617825165294</v>
      </c>
    </row>
    <row r="43" spans="1:15">
      <c r="A43" s="14" t="s">
        <v>66</v>
      </c>
      <c r="B43" s="33">
        <v>0.53597246153301381</v>
      </c>
      <c r="C43" s="33">
        <v>0.58622458858425364</v>
      </c>
      <c r="D43" s="33">
        <v>0.6120663870528823</v>
      </c>
      <c r="E43" s="33">
        <v>0.6713593765421263</v>
      </c>
      <c r="F43" s="33">
        <v>0.70307773559545761</v>
      </c>
      <c r="G43" s="33">
        <v>0.74948749611054555</v>
      </c>
      <c r="H43" s="33">
        <v>0.78256198452957748</v>
      </c>
      <c r="I43" s="33">
        <v>0.86189555242306404</v>
      </c>
      <c r="J43" s="33">
        <v>0.92051047722945778</v>
      </c>
      <c r="K43" s="33">
        <v>0.95576984073767413</v>
      </c>
      <c r="L43" s="33">
        <v>1.000974152927695</v>
      </c>
      <c r="M43" s="33">
        <v>1.0238776711039721</v>
      </c>
      <c r="N43" s="33">
        <v>1.118806726703016</v>
      </c>
      <c r="O43" s="31">
        <v>2.2777448372280618</v>
      </c>
    </row>
    <row r="44" spans="1:15">
      <c r="A44" s="14" t="s">
        <v>69</v>
      </c>
      <c r="B44" s="33">
        <v>1.3042197472024182</v>
      </c>
      <c r="C44" s="33">
        <v>1.3293834809881964</v>
      </c>
      <c r="D44" s="33">
        <v>1.3840806987381216</v>
      </c>
      <c r="E44" s="33">
        <v>1.4570103224046886</v>
      </c>
      <c r="F44" s="61">
        <v>1.5373233170622924</v>
      </c>
      <c r="G44" s="33">
        <v>1.6626899428692836</v>
      </c>
      <c r="H44" s="33">
        <v>1.7830087538150556</v>
      </c>
      <c r="I44" s="33">
        <v>1.8523973730267378</v>
      </c>
      <c r="J44" s="33">
        <v>1.9415252085613954</v>
      </c>
      <c r="K44" s="33">
        <v>2.0677205800918705</v>
      </c>
      <c r="L44" s="33">
        <v>2.1349243242143681</v>
      </c>
      <c r="M44" s="33">
        <v>2.1989637664835642</v>
      </c>
      <c r="N44" s="33">
        <v>2.3982394427212395</v>
      </c>
      <c r="O44" s="31">
        <v>2.2299036068269564</v>
      </c>
    </row>
    <row r="45" spans="1:15">
      <c r="A45" s="14" t="s">
        <v>70</v>
      </c>
      <c r="B45" s="33">
        <v>1.3268219032974287</v>
      </c>
      <c r="C45" s="33">
        <v>1.4054774065080649</v>
      </c>
      <c r="D45" s="33">
        <v>1.4888040219783365</v>
      </c>
      <c r="E45" s="33">
        <v>1.6051297853473236</v>
      </c>
      <c r="F45" s="33">
        <v>1.7310991353168481</v>
      </c>
      <c r="G45" s="33">
        <v>1.844486618393484</v>
      </c>
      <c r="H45" s="33">
        <v>1.9562919505434688</v>
      </c>
      <c r="I45" s="33">
        <v>2.0229683110237495</v>
      </c>
      <c r="J45" s="33">
        <v>2.1110413792739737</v>
      </c>
      <c r="K45" s="33">
        <v>2.2610443552245263</v>
      </c>
      <c r="L45" s="33">
        <v>2.3594390747581384</v>
      </c>
      <c r="M45" s="33">
        <v>2.3891232397629185</v>
      </c>
      <c r="N45" s="33">
        <v>2.5228526633250632</v>
      </c>
      <c r="O45" s="31">
        <f t="shared" ref="O45" si="0">AVERAGE(O8:O44)</f>
        <v>2.8859641326463241</v>
      </c>
    </row>
    <row r="46" spans="1:15">
      <c r="A46" s="60" t="s">
        <v>71</v>
      </c>
      <c r="B46" s="62">
        <v>1.3174043382578409</v>
      </c>
      <c r="C46" s="62">
        <v>1.4152716741492359</v>
      </c>
      <c r="D46" s="62">
        <v>1.5733360857736756</v>
      </c>
      <c r="E46" s="62">
        <v>1.6334578209864032</v>
      </c>
      <c r="F46" s="62">
        <v>1.6972712416946496</v>
      </c>
      <c r="G46" s="62">
        <v>1.855561674880039</v>
      </c>
      <c r="H46" s="62">
        <v>1.9547851401371348</v>
      </c>
      <c r="I46" s="62">
        <v>2.0045098835461581</v>
      </c>
      <c r="J46" s="62">
        <v>2.1186507718259606</v>
      </c>
      <c r="K46" s="62">
        <v>2.275961778247233</v>
      </c>
      <c r="L46" s="62">
        <v>2.1502184498386581</v>
      </c>
      <c r="M46" s="62">
        <v>2.2044636244666833</v>
      </c>
      <c r="N46" s="62">
        <v>2.6256171330370441</v>
      </c>
      <c r="O46" s="32">
        <v>2.6256171330370441</v>
      </c>
    </row>
    <row r="47" spans="1:15" ht="30.75" customHeight="1">
      <c r="A47" s="245" t="s">
        <v>98</v>
      </c>
      <c r="B47" s="245"/>
      <c r="C47" s="245"/>
      <c r="D47" s="245"/>
      <c r="E47" s="245"/>
      <c r="F47" s="245"/>
      <c r="G47" s="245"/>
      <c r="H47" s="245"/>
      <c r="I47" s="245"/>
      <c r="J47" s="245"/>
      <c r="K47" s="245"/>
      <c r="L47" s="245"/>
      <c r="M47" s="245"/>
      <c r="N47" s="245"/>
      <c r="O47" s="245"/>
    </row>
    <row r="48" spans="1:15">
      <c r="A48" s="251" t="s">
        <v>156</v>
      </c>
      <c r="B48" s="251"/>
      <c r="C48" s="251"/>
      <c r="D48" s="251"/>
      <c r="E48" s="251"/>
      <c r="F48" s="251"/>
      <c r="G48" s="251"/>
      <c r="H48" s="251"/>
      <c r="I48" s="251"/>
      <c r="J48" s="251"/>
      <c r="K48" s="251"/>
      <c r="L48" s="251"/>
      <c r="M48" s="251"/>
      <c r="N48" s="251"/>
      <c r="O48" s="251"/>
    </row>
    <row r="49" spans="1:15">
      <c r="A49" s="247" t="s">
        <v>97</v>
      </c>
      <c r="B49" s="247"/>
      <c r="C49" s="247"/>
      <c r="D49" s="247"/>
      <c r="E49" s="247"/>
      <c r="F49" s="247"/>
      <c r="G49" s="247"/>
      <c r="H49" s="247"/>
      <c r="I49" s="247"/>
      <c r="J49" s="247"/>
      <c r="K49" s="247"/>
      <c r="L49" s="247"/>
      <c r="M49" s="247"/>
      <c r="N49" s="247"/>
      <c r="O49" s="247"/>
    </row>
    <row r="50" spans="1:15">
      <c r="A50" s="247"/>
      <c r="B50" s="247"/>
      <c r="C50" s="247"/>
      <c r="D50" s="247"/>
      <c r="E50" s="247"/>
      <c r="F50" s="247"/>
      <c r="G50" s="247"/>
      <c r="H50" s="247"/>
      <c r="I50" s="247"/>
      <c r="J50" s="247"/>
      <c r="K50" s="247"/>
      <c r="L50" s="247"/>
      <c r="M50" s="247"/>
      <c r="N50" s="247"/>
      <c r="O50" s="247"/>
    </row>
  </sheetData>
  <mergeCells count="4">
    <mergeCell ref="A49:O50"/>
    <mergeCell ref="A47:O47"/>
    <mergeCell ref="A48:O48"/>
    <mergeCell ref="A6:O6"/>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K51"/>
  <sheetViews>
    <sheetView showGridLines="0" topLeftCell="A13" zoomScale="77" zoomScaleNormal="77" workbookViewId="0">
      <selection activeCell="A23" sqref="A23"/>
    </sheetView>
  </sheetViews>
  <sheetFormatPr baseColWidth="10" defaultRowHeight="18.75"/>
  <cols>
    <col min="1" max="1" width="33.140625" style="1" customWidth="1"/>
    <col min="2" max="10" width="16.140625" style="1" customWidth="1"/>
    <col min="11" max="11" width="13.28515625" style="1" customWidth="1"/>
    <col min="12" max="16384" width="11.42578125" style="1"/>
  </cols>
  <sheetData>
    <row r="6" spans="1:11">
      <c r="A6" s="246" t="s">
        <v>89</v>
      </c>
      <c r="B6" s="246"/>
      <c r="C6" s="246"/>
      <c r="D6" s="246"/>
      <c r="E6" s="246"/>
      <c r="F6" s="246"/>
      <c r="G6" s="246"/>
      <c r="H6" s="246"/>
      <c r="I6" s="246"/>
      <c r="J6" s="246"/>
    </row>
    <row r="7" spans="1:11">
      <c r="A7" s="8" t="s">
        <v>34</v>
      </c>
      <c r="B7" s="8" t="s">
        <v>25</v>
      </c>
      <c r="C7" s="8" t="s">
        <v>26</v>
      </c>
      <c r="D7" s="8" t="s">
        <v>27</v>
      </c>
      <c r="E7" s="8" t="s">
        <v>28</v>
      </c>
      <c r="F7" s="8" t="s">
        <v>29</v>
      </c>
      <c r="G7" s="8" t="s">
        <v>30</v>
      </c>
      <c r="H7" s="8" t="s">
        <v>31</v>
      </c>
      <c r="I7" s="8" t="s">
        <v>32</v>
      </c>
      <c r="J7" s="8" t="s">
        <v>33</v>
      </c>
      <c r="K7" s="63"/>
    </row>
    <row r="8" spans="1:11">
      <c r="A8" s="39" t="s">
        <v>35</v>
      </c>
      <c r="B8" s="42">
        <v>408965</v>
      </c>
      <c r="C8" s="42">
        <v>426949</v>
      </c>
      <c r="D8" s="42">
        <v>446465</v>
      </c>
      <c r="E8" s="42">
        <v>464516</v>
      </c>
      <c r="F8" s="42">
        <v>481476</v>
      </c>
      <c r="G8" s="42">
        <v>497196</v>
      </c>
      <c r="H8" s="42">
        <v>511786</v>
      </c>
      <c r="I8" s="42">
        <v>524010</v>
      </c>
      <c r="J8" s="42">
        <v>542711</v>
      </c>
    </row>
    <row r="9" spans="1:11">
      <c r="A9" s="39" t="s">
        <v>77</v>
      </c>
      <c r="B9" s="42">
        <v>33897</v>
      </c>
      <c r="C9" s="42">
        <v>36299</v>
      </c>
      <c r="D9" s="42">
        <v>38245</v>
      </c>
      <c r="E9" s="42">
        <v>39865</v>
      </c>
      <c r="F9" s="42">
        <v>41288</v>
      </c>
      <c r="G9" s="42">
        <v>42403</v>
      </c>
      <c r="H9" s="42">
        <v>43386</v>
      </c>
      <c r="I9" s="42">
        <v>44640</v>
      </c>
      <c r="J9" s="42">
        <v>46309</v>
      </c>
    </row>
    <row r="10" spans="1:11">
      <c r="A10" s="39" t="s">
        <v>36</v>
      </c>
      <c r="B10" s="42">
        <v>176921</v>
      </c>
      <c r="C10" s="42">
        <v>192388</v>
      </c>
      <c r="D10" s="42">
        <v>209980</v>
      </c>
      <c r="E10" s="42">
        <v>228341</v>
      </c>
      <c r="F10" s="42">
        <v>247836</v>
      </c>
      <c r="G10" s="42">
        <v>266472</v>
      </c>
      <c r="H10" s="42">
        <v>283569</v>
      </c>
      <c r="I10" s="42">
        <v>298516</v>
      </c>
      <c r="J10" s="42">
        <v>317525</v>
      </c>
    </row>
    <row r="11" spans="1:11">
      <c r="A11" s="39" t="s">
        <v>37</v>
      </c>
      <c r="B11" s="42">
        <v>52540</v>
      </c>
      <c r="C11" s="42">
        <v>55798</v>
      </c>
      <c r="D11" s="42">
        <v>59366</v>
      </c>
      <c r="E11" s="42">
        <v>63003</v>
      </c>
      <c r="F11" s="42">
        <v>66523</v>
      </c>
      <c r="G11" s="42">
        <v>70148</v>
      </c>
      <c r="H11" s="42">
        <v>73659</v>
      </c>
      <c r="I11" s="42">
        <v>76705</v>
      </c>
      <c r="J11" s="42">
        <v>80848</v>
      </c>
    </row>
    <row r="12" spans="1:11">
      <c r="A12" s="39" t="s">
        <v>38</v>
      </c>
      <c r="B12" s="42">
        <v>76568</v>
      </c>
      <c r="C12" s="42">
        <v>81128</v>
      </c>
      <c r="D12" s="42">
        <v>85989</v>
      </c>
      <c r="E12" s="42">
        <v>90898</v>
      </c>
      <c r="F12" s="42">
        <v>95530</v>
      </c>
      <c r="G12" s="42">
        <v>99413</v>
      </c>
      <c r="H12" s="42">
        <v>103025</v>
      </c>
      <c r="I12" s="42">
        <v>106165</v>
      </c>
      <c r="J12" s="42">
        <v>109972</v>
      </c>
    </row>
    <row r="13" spans="1:11">
      <c r="A13" s="39" t="s">
        <v>78</v>
      </c>
      <c r="B13" s="42">
        <v>147510</v>
      </c>
      <c r="C13" s="42">
        <v>160744</v>
      </c>
      <c r="D13" s="42">
        <v>170777</v>
      </c>
      <c r="E13" s="42">
        <v>180335</v>
      </c>
      <c r="F13" s="42">
        <v>190081</v>
      </c>
      <c r="G13" s="42">
        <v>200128</v>
      </c>
      <c r="H13" s="42">
        <v>210143</v>
      </c>
      <c r="I13" s="42">
        <v>221243</v>
      </c>
      <c r="J13" s="42">
        <v>235298</v>
      </c>
    </row>
    <row r="14" spans="1:11">
      <c r="A14" s="39" t="s">
        <v>39</v>
      </c>
      <c r="B14" s="42">
        <v>250614</v>
      </c>
      <c r="C14" s="42">
        <v>262274</v>
      </c>
      <c r="D14" s="42">
        <v>273633</v>
      </c>
      <c r="E14" s="42">
        <v>284075</v>
      </c>
      <c r="F14" s="42">
        <v>294352</v>
      </c>
      <c r="G14" s="42">
        <v>304633</v>
      </c>
      <c r="H14" s="42">
        <v>314134</v>
      </c>
      <c r="I14" s="42">
        <v>323361</v>
      </c>
      <c r="J14" s="42">
        <v>337791</v>
      </c>
    </row>
    <row r="15" spans="1:11">
      <c r="A15" s="39" t="s">
        <v>40</v>
      </c>
      <c r="B15" s="42">
        <v>21974</v>
      </c>
      <c r="C15" s="42">
        <v>24373</v>
      </c>
      <c r="D15" s="42">
        <v>26630</v>
      </c>
      <c r="E15" s="42">
        <v>29220</v>
      </c>
      <c r="F15" s="42">
        <v>32136</v>
      </c>
      <c r="G15" s="42">
        <v>35186</v>
      </c>
      <c r="H15" s="42">
        <v>37996</v>
      </c>
      <c r="I15" s="42">
        <v>41428</v>
      </c>
      <c r="J15" s="42">
        <v>45004</v>
      </c>
    </row>
    <row r="16" spans="1:11">
      <c r="A16" s="39" t="s">
        <v>41</v>
      </c>
      <c r="B16" s="42">
        <v>11236</v>
      </c>
      <c r="C16" s="42">
        <v>13123</v>
      </c>
      <c r="D16" s="42">
        <v>14503</v>
      </c>
      <c r="E16" s="42">
        <v>15653</v>
      </c>
      <c r="F16" s="42">
        <v>16961</v>
      </c>
      <c r="G16" s="42">
        <v>18467</v>
      </c>
      <c r="H16" s="42">
        <v>20172</v>
      </c>
      <c r="I16" s="42">
        <v>22241</v>
      </c>
      <c r="J16" s="42">
        <v>25342</v>
      </c>
    </row>
    <row r="17" spans="1:10">
      <c r="A17" s="39" t="s">
        <v>67</v>
      </c>
      <c r="B17" s="42">
        <v>184623</v>
      </c>
      <c r="C17" s="42">
        <v>204225</v>
      </c>
      <c r="D17" s="42">
        <v>221321</v>
      </c>
      <c r="E17" s="42">
        <v>237968</v>
      </c>
      <c r="F17" s="42">
        <v>253998</v>
      </c>
      <c r="G17" s="42">
        <v>267252</v>
      </c>
      <c r="H17" s="42">
        <v>277096</v>
      </c>
      <c r="I17" s="42">
        <v>287022</v>
      </c>
      <c r="J17" s="42">
        <v>299313</v>
      </c>
    </row>
    <row r="18" spans="1:10">
      <c r="A18" s="39" t="s">
        <v>42</v>
      </c>
      <c r="B18" s="42">
        <v>53750</v>
      </c>
      <c r="C18" s="42">
        <v>58243</v>
      </c>
      <c r="D18" s="42">
        <v>63305</v>
      </c>
      <c r="E18" s="42">
        <v>69032</v>
      </c>
      <c r="F18" s="42">
        <v>74855</v>
      </c>
      <c r="G18" s="42">
        <v>80592</v>
      </c>
      <c r="H18" s="42">
        <v>85800</v>
      </c>
      <c r="I18" s="42">
        <v>90651</v>
      </c>
      <c r="J18" s="42">
        <v>96012</v>
      </c>
    </row>
    <row r="19" spans="1:10">
      <c r="A19" s="39" t="s">
        <v>68</v>
      </c>
      <c r="B19" s="42">
        <v>13551</v>
      </c>
      <c r="C19" s="42">
        <v>14130</v>
      </c>
      <c r="D19" s="42">
        <v>14476</v>
      </c>
      <c r="E19" s="42">
        <v>15186</v>
      </c>
      <c r="F19" s="42">
        <v>15870</v>
      </c>
      <c r="G19" s="42">
        <v>16555</v>
      </c>
      <c r="H19" s="42">
        <v>17394</v>
      </c>
      <c r="I19" s="42">
        <v>18222</v>
      </c>
      <c r="J19" s="42">
        <v>19108</v>
      </c>
    </row>
    <row r="20" spans="1:10">
      <c r="A20" s="39" t="s">
        <v>43</v>
      </c>
      <c r="B20" s="42">
        <v>15228</v>
      </c>
      <c r="C20" s="42">
        <v>16324</v>
      </c>
      <c r="D20" s="42">
        <v>17086</v>
      </c>
      <c r="E20" s="42">
        <v>17745</v>
      </c>
      <c r="F20" s="42">
        <v>18517</v>
      </c>
      <c r="G20" s="42">
        <v>18967</v>
      </c>
      <c r="H20" s="42">
        <v>19166</v>
      </c>
      <c r="I20" s="42">
        <v>19399</v>
      </c>
      <c r="J20" s="42">
        <v>20025</v>
      </c>
    </row>
    <row r="21" spans="1:10">
      <c r="A21" s="39" t="s">
        <v>44</v>
      </c>
      <c r="B21" s="42">
        <v>203656</v>
      </c>
      <c r="C21" s="42">
        <v>219276</v>
      </c>
      <c r="D21" s="42">
        <v>234137</v>
      </c>
      <c r="E21" s="42">
        <v>247286</v>
      </c>
      <c r="F21" s="42">
        <v>258704</v>
      </c>
      <c r="G21" s="42">
        <v>267621</v>
      </c>
      <c r="H21" s="42">
        <v>274304</v>
      </c>
      <c r="I21" s="42">
        <v>280578</v>
      </c>
      <c r="J21" s="42">
        <v>292242</v>
      </c>
    </row>
    <row r="22" spans="1:10">
      <c r="A22" s="39" t="s">
        <v>389</v>
      </c>
      <c r="B22" s="42">
        <v>1558936</v>
      </c>
      <c r="C22" s="42">
        <v>1613785</v>
      </c>
      <c r="D22" s="42">
        <v>1671456</v>
      </c>
      <c r="E22" s="42">
        <v>1729843</v>
      </c>
      <c r="F22" s="42">
        <v>1782526</v>
      </c>
      <c r="G22" s="42">
        <v>1829765</v>
      </c>
      <c r="H22" s="42">
        <v>1875007</v>
      </c>
      <c r="I22" s="42">
        <v>1913575</v>
      </c>
      <c r="J22" s="42">
        <v>1971031</v>
      </c>
    </row>
    <row r="23" spans="1:10">
      <c r="A23" s="39" t="s">
        <v>46</v>
      </c>
      <c r="B23" s="42">
        <v>5874</v>
      </c>
      <c r="C23" s="42">
        <v>6385</v>
      </c>
      <c r="D23" s="42">
        <v>7030</v>
      </c>
      <c r="E23" s="42">
        <v>7661</v>
      </c>
      <c r="F23" s="42">
        <v>8121</v>
      </c>
      <c r="G23" s="42">
        <v>8743</v>
      </c>
      <c r="H23" s="42">
        <v>9227</v>
      </c>
      <c r="I23" s="42">
        <v>9557</v>
      </c>
      <c r="J23" s="42">
        <v>10135</v>
      </c>
    </row>
    <row r="24" spans="1:10">
      <c r="A24" s="39" t="s">
        <v>47</v>
      </c>
      <c r="B24" s="42">
        <v>47065</v>
      </c>
      <c r="C24" s="42">
        <v>49081</v>
      </c>
      <c r="D24" s="42">
        <v>51354</v>
      </c>
      <c r="E24" s="42">
        <v>54215</v>
      </c>
      <c r="F24" s="42">
        <v>57199</v>
      </c>
      <c r="G24" s="42">
        <v>60140</v>
      </c>
      <c r="H24" s="42">
        <v>62774</v>
      </c>
      <c r="I24" s="42">
        <v>65140</v>
      </c>
      <c r="J24" s="42">
        <v>68018</v>
      </c>
    </row>
    <row r="25" spans="1:10">
      <c r="A25" s="39" t="s">
        <v>48</v>
      </c>
      <c r="B25" s="42">
        <v>294656</v>
      </c>
      <c r="C25" s="42">
        <v>305684</v>
      </c>
      <c r="D25" s="42">
        <v>315360</v>
      </c>
      <c r="E25" s="42">
        <v>323825</v>
      </c>
      <c r="F25" s="42">
        <v>332937</v>
      </c>
      <c r="G25" s="42">
        <v>342281</v>
      </c>
      <c r="H25" s="42">
        <v>350294</v>
      </c>
      <c r="I25" s="42">
        <v>355319</v>
      </c>
      <c r="J25" s="42">
        <v>363191</v>
      </c>
    </row>
    <row r="26" spans="1:10">
      <c r="A26" s="39" t="s">
        <v>49</v>
      </c>
      <c r="B26" s="42">
        <v>47663</v>
      </c>
      <c r="C26" s="42">
        <v>48803</v>
      </c>
      <c r="D26" s="42">
        <v>49551</v>
      </c>
      <c r="E26" s="42">
        <v>49820</v>
      </c>
      <c r="F26" s="42">
        <v>49971</v>
      </c>
      <c r="G26" s="42">
        <v>50310</v>
      </c>
      <c r="H26" s="42">
        <v>50298</v>
      </c>
      <c r="I26" s="42">
        <v>50675</v>
      </c>
      <c r="J26" s="42">
        <v>52146</v>
      </c>
    </row>
    <row r="27" spans="1:10">
      <c r="A27" s="39" t="s">
        <v>50</v>
      </c>
      <c r="B27" s="42">
        <v>26336</v>
      </c>
      <c r="C27" s="42">
        <v>27411</v>
      </c>
      <c r="D27" s="42">
        <v>28230</v>
      </c>
      <c r="E27" s="42">
        <v>29590</v>
      </c>
      <c r="F27" s="42">
        <v>31363</v>
      </c>
      <c r="G27" s="42">
        <v>32849</v>
      </c>
      <c r="H27" s="42">
        <v>33977</v>
      </c>
      <c r="I27" s="42">
        <v>35121</v>
      </c>
      <c r="J27" s="42">
        <v>36510</v>
      </c>
    </row>
    <row r="28" spans="1:10">
      <c r="A28" s="39" t="s">
        <v>51</v>
      </c>
      <c r="B28" s="42">
        <v>28763</v>
      </c>
      <c r="C28" s="42">
        <v>30978</v>
      </c>
      <c r="D28" s="42">
        <v>32888</v>
      </c>
      <c r="E28" s="42">
        <v>34561</v>
      </c>
      <c r="F28" s="42">
        <v>35499</v>
      </c>
      <c r="G28" s="42">
        <v>36629</v>
      </c>
      <c r="H28" s="42">
        <v>38076</v>
      </c>
      <c r="I28" s="42">
        <v>39790</v>
      </c>
      <c r="J28" s="42">
        <v>42321</v>
      </c>
    </row>
    <row r="29" spans="1:10">
      <c r="A29" s="39" t="s">
        <v>52</v>
      </c>
      <c r="B29" s="42">
        <v>3368</v>
      </c>
      <c r="C29" s="42">
        <v>3769</v>
      </c>
      <c r="D29" s="42">
        <v>4111</v>
      </c>
      <c r="E29" s="42">
        <v>4405</v>
      </c>
      <c r="F29" s="42">
        <v>4626</v>
      </c>
      <c r="G29" s="42">
        <v>5020</v>
      </c>
      <c r="H29" s="42">
        <v>5277</v>
      </c>
      <c r="I29" s="42">
        <v>5560</v>
      </c>
      <c r="J29" s="42">
        <v>6008</v>
      </c>
    </row>
    <row r="30" spans="1:10">
      <c r="A30" s="39" t="s">
        <v>53</v>
      </c>
      <c r="B30" s="42">
        <v>55597</v>
      </c>
      <c r="C30" s="42">
        <v>56820</v>
      </c>
      <c r="D30" s="42">
        <v>57951</v>
      </c>
      <c r="E30" s="42">
        <v>59728</v>
      </c>
      <c r="F30" s="42">
        <v>61797</v>
      </c>
      <c r="G30" s="42">
        <v>64297</v>
      </c>
      <c r="H30" s="42">
        <v>66537</v>
      </c>
      <c r="I30" s="42">
        <v>69081</v>
      </c>
      <c r="J30" s="42">
        <v>72323</v>
      </c>
    </row>
    <row r="31" spans="1:10">
      <c r="A31" s="39" t="s">
        <v>54</v>
      </c>
      <c r="B31" s="42">
        <v>235125</v>
      </c>
      <c r="C31" s="42">
        <v>245590</v>
      </c>
      <c r="D31" s="42">
        <v>258524</v>
      </c>
      <c r="E31" s="42">
        <v>270808</v>
      </c>
      <c r="F31" s="42">
        <v>283848</v>
      </c>
      <c r="G31" s="42">
        <v>296696</v>
      </c>
      <c r="H31" s="42">
        <v>307818</v>
      </c>
      <c r="I31" s="42">
        <v>316317</v>
      </c>
      <c r="J31" s="42">
        <v>329496</v>
      </c>
    </row>
    <row r="32" spans="1:10">
      <c r="A32" s="39" t="s">
        <v>55</v>
      </c>
      <c r="B32" s="42">
        <v>369396</v>
      </c>
      <c r="C32" s="42">
        <v>370493</v>
      </c>
      <c r="D32" s="42">
        <v>372980</v>
      </c>
      <c r="E32" s="42">
        <v>374678</v>
      </c>
      <c r="F32" s="42">
        <v>376937</v>
      </c>
      <c r="G32" s="42">
        <v>379462</v>
      </c>
      <c r="H32" s="42">
        <v>383106</v>
      </c>
      <c r="I32" s="42">
        <v>386506</v>
      </c>
      <c r="J32" s="42">
        <v>394926</v>
      </c>
    </row>
    <row r="33" spans="1:10">
      <c r="A33" s="39" t="s">
        <v>56</v>
      </c>
      <c r="B33" s="42">
        <v>2210</v>
      </c>
      <c r="C33" s="42">
        <v>2404</v>
      </c>
      <c r="D33" s="42">
        <v>2585</v>
      </c>
      <c r="E33" s="42">
        <v>2800</v>
      </c>
      <c r="F33" s="42">
        <v>3162</v>
      </c>
      <c r="G33" s="42">
        <v>3454</v>
      </c>
      <c r="H33" s="42">
        <v>3806</v>
      </c>
      <c r="I33" s="42">
        <v>4148</v>
      </c>
      <c r="J33" s="42">
        <v>4593</v>
      </c>
    </row>
    <row r="34" spans="1:10">
      <c r="A34" s="39" t="s">
        <v>57</v>
      </c>
      <c r="B34" s="42">
        <v>9322</v>
      </c>
      <c r="C34" s="42">
        <v>9523</v>
      </c>
      <c r="D34" s="42">
        <v>9542</v>
      </c>
      <c r="E34" s="42">
        <v>9782</v>
      </c>
      <c r="F34" s="42">
        <v>10261</v>
      </c>
      <c r="G34" s="42">
        <v>10521</v>
      </c>
      <c r="H34" s="42">
        <v>10948</v>
      </c>
      <c r="I34" s="42">
        <v>11616</v>
      </c>
      <c r="J34" s="42">
        <v>12516</v>
      </c>
    </row>
    <row r="35" spans="1:10">
      <c r="A35" s="39" t="s">
        <v>58</v>
      </c>
      <c r="B35" s="42">
        <v>2155</v>
      </c>
      <c r="C35" s="42">
        <v>2602</v>
      </c>
      <c r="D35" s="42">
        <v>3139</v>
      </c>
      <c r="E35" s="42">
        <v>3754</v>
      </c>
      <c r="F35" s="42">
        <v>4311</v>
      </c>
      <c r="G35" s="42">
        <v>4816</v>
      </c>
      <c r="H35" s="42">
        <v>5264</v>
      </c>
      <c r="I35" s="42">
        <v>5681</v>
      </c>
      <c r="J35" s="42">
        <v>6081</v>
      </c>
    </row>
    <row r="36" spans="1:10">
      <c r="A36" s="40" t="s">
        <v>59</v>
      </c>
      <c r="B36" s="58">
        <v>44717</v>
      </c>
      <c r="C36" s="58">
        <v>47609</v>
      </c>
      <c r="D36" s="58">
        <v>50587</v>
      </c>
      <c r="E36" s="58">
        <v>53977</v>
      </c>
      <c r="F36" s="58">
        <v>57773</v>
      </c>
      <c r="G36" s="58">
        <v>61789</v>
      </c>
      <c r="H36" s="58">
        <v>66041</v>
      </c>
      <c r="I36" s="58">
        <v>70720</v>
      </c>
      <c r="J36" s="58">
        <v>76378</v>
      </c>
    </row>
    <row r="37" spans="1:10">
      <c r="A37" s="39" t="s">
        <v>60</v>
      </c>
      <c r="B37" s="42">
        <v>43648</v>
      </c>
      <c r="C37" s="42">
        <v>47143</v>
      </c>
      <c r="D37" s="42">
        <v>50488</v>
      </c>
      <c r="E37" s="42">
        <v>53645</v>
      </c>
      <c r="F37" s="42">
        <v>56607</v>
      </c>
      <c r="G37" s="42">
        <v>59756</v>
      </c>
      <c r="H37" s="42">
        <v>63032</v>
      </c>
      <c r="I37" s="42">
        <v>66689</v>
      </c>
      <c r="J37" s="42">
        <v>71465</v>
      </c>
    </row>
    <row r="38" spans="1:10">
      <c r="A38" s="39" t="s">
        <v>61</v>
      </c>
      <c r="B38" s="42">
        <v>32718</v>
      </c>
      <c r="C38" s="42">
        <v>34983</v>
      </c>
      <c r="D38" s="42">
        <v>37244</v>
      </c>
      <c r="E38" s="42">
        <v>39439</v>
      </c>
      <c r="F38" s="42">
        <v>41324</v>
      </c>
      <c r="G38" s="42">
        <v>43014</v>
      </c>
      <c r="H38" s="42">
        <v>44756</v>
      </c>
      <c r="I38" s="42">
        <v>46555</v>
      </c>
      <c r="J38" s="42">
        <v>49440</v>
      </c>
    </row>
    <row r="39" spans="1:10">
      <c r="A39" s="39" t="s">
        <v>62</v>
      </c>
      <c r="B39" s="42">
        <v>137762</v>
      </c>
      <c r="C39" s="42">
        <v>147097</v>
      </c>
      <c r="D39" s="42">
        <v>156784</v>
      </c>
      <c r="E39" s="42">
        <v>164998</v>
      </c>
      <c r="F39" s="42">
        <v>172359</v>
      </c>
      <c r="G39" s="42">
        <v>179755</v>
      </c>
      <c r="H39" s="42">
        <v>185307</v>
      </c>
      <c r="I39" s="42">
        <v>190388</v>
      </c>
      <c r="J39" s="42">
        <v>198644</v>
      </c>
    </row>
    <row r="40" spans="1:10">
      <c r="A40" s="39" t="s">
        <v>63</v>
      </c>
      <c r="B40" s="42">
        <v>90371</v>
      </c>
      <c r="C40" s="42">
        <v>96479</v>
      </c>
      <c r="D40" s="42">
        <v>101440</v>
      </c>
      <c r="E40" s="42">
        <v>107469</v>
      </c>
      <c r="F40" s="42">
        <v>114803</v>
      </c>
      <c r="G40" s="42">
        <v>122286</v>
      </c>
      <c r="H40" s="42">
        <v>128043</v>
      </c>
      <c r="I40" s="42">
        <v>134222</v>
      </c>
      <c r="J40" s="42">
        <v>141772</v>
      </c>
    </row>
    <row r="41" spans="1:10">
      <c r="A41" s="39" t="s">
        <v>64</v>
      </c>
      <c r="B41" s="42">
        <v>41135</v>
      </c>
      <c r="C41" s="42">
        <v>46215</v>
      </c>
      <c r="D41" s="42">
        <v>51446</v>
      </c>
      <c r="E41" s="42">
        <v>56032</v>
      </c>
      <c r="F41" s="42">
        <v>60479</v>
      </c>
      <c r="G41" s="42">
        <v>64472</v>
      </c>
      <c r="H41" s="42">
        <v>67439</v>
      </c>
      <c r="I41" s="42">
        <v>69520</v>
      </c>
      <c r="J41" s="42">
        <v>73259</v>
      </c>
    </row>
    <row r="42" spans="1:10">
      <c r="A42" s="39" t="s">
        <v>65</v>
      </c>
      <c r="B42" s="42">
        <v>417115</v>
      </c>
      <c r="C42" s="42">
        <v>432613</v>
      </c>
      <c r="D42" s="42">
        <v>452567</v>
      </c>
      <c r="E42" s="42">
        <v>471044</v>
      </c>
      <c r="F42" s="42">
        <v>490757</v>
      </c>
      <c r="G42" s="42">
        <v>512791</v>
      </c>
      <c r="H42" s="42">
        <v>534409</v>
      </c>
      <c r="I42" s="42">
        <v>554474</v>
      </c>
      <c r="J42" s="42">
        <v>584655</v>
      </c>
    </row>
    <row r="43" spans="1:10">
      <c r="A43" s="39" t="s">
        <v>66</v>
      </c>
      <c r="B43" s="42">
        <v>41262</v>
      </c>
      <c r="C43" s="42">
        <v>44096</v>
      </c>
      <c r="D43" s="42">
        <v>46702</v>
      </c>
      <c r="E43" s="42">
        <v>50018</v>
      </c>
      <c r="F43" s="42">
        <v>53325</v>
      </c>
      <c r="G43" s="42">
        <v>56679</v>
      </c>
      <c r="H43" s="42">
        <v>60017</v>
      </c>
      <c r="I43" s="42">
        <v>63220</v>
      </c>
      <c r="J43" s="42">
        <v>66630</v>
      </c>
    </row>
    <row r="44" spans="1:10">
      <c r="A44" s="39" t="s">
        <v>69</v>
      </c>
      <c r="B44" s="42">
        <v>93071</v>
      </c>
      <c r="C44" s="42">
        <v>97829</v>
      </c>
      <c r="D44" s="42">
        <v>103850</v>
      </c>
      <c r="E44" s="42">
        <v>110066</v>
      </c>
      <c r="F44" s="42">
        <v>116497</v>
      </c>
      <c r="G44" s="42">
        <v>123537</v>
      </c>
      <c r="H44" s="42">
        <v>129805</v>
      </c>
      <c r="I44" s="42">
        <v>135326</v>
      </c>
      <c r="J44" s="42">
        <v>142571</v>
      </c>
    </row>
    <row r="45" spans="1:10">
      <c r="A45" s="39" t="s">
        <v>70</v>
      </c>
      <c r="B45" s="42">
        <v>100309</v>
      </c>
      <c r="C45" s="42">
        <v>107180</v>
      </c>
      <c r="D45" s="42">
        <v>114491</v>
      </c>
      <c r="E45" s="42">
        <v>121581</v>
      </c>
      <c r="F45" s="42">
        <v>128296</v>
      </c>
      <c r="G45" s="42">
        <v>135330</v>
      </c>
      <c r="H45" s="42">
        <v>142165</v>
      </c>
      <c r="I45" s="42">
        <v>147910</v>
      </c>
      <c r="J45" s="42">
        <v>154545</v>
      </c>
    </row>
    <row r="46" spans="1:10">
      <c r="A46" s="39" t="s">
        <v>71</v>
      </c>
      <c r="B46" s="42">
        <v>101363</v>
      </c>
      <c r="C46" s="42">
        <v>108506</v>
      </c>
      <c r="D46" s="42">
        <v>115667</v>
      </c>
      <c r="E46" s="42">
        <v>121390</v>
      </c>
      <c r="F46" s="42">
        <v>127830</v>
      </c>
      <c r="G46" s="42">
        <v>135511</v>
      </c>
      <c r="H46" s="42">
        <v>139422</v>
      </c>
      <c r="I46" s="42">
        <v>142736</v>
      </c>
      <c r="J46" s="42">
        <v>150980</v>
      </c>
    </row>
    <row r="47" spans="1:10">
      <c r="A47" s="41" t="s">
        <v>76</v>
      </c>
      <c r="B47" s="43">
        <f>SUM(B8:B46)</f>
        <v>5480970</v>
      </c>
      <c r="C47" s="43">
        <f t="shared" ref="C47:J47" si="0">SUM(C8:C46)</f>
        <v>5748352</v>
      </c>
      <c r="D47" s="43">
        <f t="shared" si="0"/>
        <v>6021880</v>
      </c>
      <c r="E47" s="43">
        <f t="shared" si="0"/>
        <v>6288252</v>
      </c>
      <c r="F47" s="43">
        <f t="shared" si="0"/>
        <v>6550735</v>
      </c>
      <c r="G47" s="43">
        <f t="shared" si="0"/>
        <v>6804936</v>
      </c>
      <c r="H47" s="43">
        <f t="shared" si="0"/>
        <v>7034475</v>
      </c>
      <c r="I47" s="43">
        <f t="shared" si="0"/>
        <v>7244027</v>
      </c>
      <c r="J47" s="43">
        <f t="shared" si="0"/>
        <v>7547134</v>
      </c>
    </row>
    <row r="48" spans="1:10" s="2" customFormat="1" ht="36.75" customHeight="1">
      <c r="A48" s="245" t="s">
        <v>98</v>
      </c>
      <c r="B48" s="245"/>
      <c r="C48" s="245"/>
      <c r="D48" s="245"/>
      <c r="E48" s="245"/>
      <c r="F48" s="245"/>
      <c r="G48" s="245"/>
      <c r="H48" s="245"/>
      <c r="I48" s="245"/>
      <c r="J48" s="245"/>
    </row>
    <row r="49" spans="1:10" s="2" customFormat="1" ht="32.25" customHeight="1">
      <c r="A49" s="245" t="s">
        <v>159</v>
      </c>
      <c r="B49" s="245"/>
      <c r="C49" s="245"/>
      <c r="D49" s="245"/>
      <c r="E49" s="245"/>
      <c r="F49" s="245"/>
      <c r="G49" s="245"/>
      <c r="H49" s="245"/>
      <c r="I49" s="245"/>
      <c r="J49" s="245"/>
    </row>
    <row r="50" spans="1:10" s="2" customFormat="1" ht="18">
      <c r="A50" s="247" t="s">
        <v>97</v>
      </c>
      <c r="B50" s="247"/>
      <c r="C50" s="247"/>
      <c r="D50" s="247"/>
      <c r="E50" s="247"/>
      <c r="F50" s="247"/>
      <c r="G50" s="247"/>
      <c r="H50" s="247"/>
      <c r="I50" s="247"/>
      <c r="J50" s="247"/>
    </row>
    <row r="51" spans="1:10" s="2" customFormat="1" ht="18">
      <c r="A51" s="247"/>
      <c r="B51" s="247"/>
      <c r="C51" s="247"/>
      <c r="D51" s="247"/>
      <c r="E51" s="247"/>
      <c r="F51" s="247"/>
      <c r="G51" s="247"/>
      <c r="H51" s="247"/>
      <c r="I51" s="247"/>
      <c r="J51" s="247"/>
    </row>
  </sheetData>
  <mergeCells count="4">
    <mergeCell ref="A6:J6"/>
    <mergeCell ref="A50:J51"/>
    <mergeCell ref="A48:J48"/>
    <mergeCell ref="A49:J49"/>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O51"/>
  <sheetViews>
    <sheetView showGridLines="0" topLeftCell="A13" zoomScale="78" zoomScaleNormal="78" workbookViewId="0">
      <selection activeCell="A23" sqref="A23"/>
    </sheetView>
  </sheetViews>
  <sheetFormatPr baseColWidth="10" defaultRowHeight="18.75"/>
  <cols>
    <col min="1" max="1" width="31.140625" style="1" customWidth="1"/>
    <col min="2" max="2" width="17.5703125" style="1" bestFit="1" customWidth="1"/>
    <col min="3" max="3" width="18.42578125" style="1" bestFit="1" customWidth="1"/>
    <col min="4" max="4" width="17.85546875" style="1" bestFit="1" customWidth="1"/>
    <col min="5" max="5" width="17.7109375" style="1" bestFit="1" customWidth="1"/>
    <col min="6" max="6" width="17" style="1" bestFit="1" customWidth="1"/>
    <col min="7" max="7" width="18.28515625" style="1" bestFit="1" customWidth="1"/>
    <col min="8" max="8" width="18" style="1" bestFit="1" customWidth="1"/>
    <col min="9" max="9" width="17.42578125" style="1" bestFit="1" customWidth="1"/>
    <col min="10" max="10" width="17.85546875" style="1" bestFit="1" customWidth="1"/>
    <col min="11" max="16384" width="11.42578125" style="1"/>
  </cols>
  <sheetData>
    <row r="6" spans="1:15">
      <c r="A6" s="246" t="s">
        <v>101</v>
      </c>
      <c r="B6" s="246"/>
      <c r="C6" s="246"/>
      <c r="D6" s="246"/>
      <c r="E6" s="246"/>
      <c r="F6" s="246"/>
      <c r="G6" s="246"/>
      <c r="H6" s="246"/>
      <c r="I6" s="246"/>
      <c r="J6" s="246"/>
      <c r="K6" s="36"/>
      <c r="L6" s="36"/>
      <c r="M6" s="36"/>
      <c r="N6" s="36"/>
      <c r="O6" s="36"/>
    </row>
    <row r="7" spans="1:15">
      <c r="A7" s="8" t="s">
        <v>34</v>
      </c>
      <c r="B7" s="8" t="s">
        <v>25</v>
      </c>
      <c r="C7" s="8" t="s">
        <v>26</v>
      </c>
      <c r="D7" s="8" t="s">
        <v>27</v>
      </c>
      <c r="E7" s="8" t="s">
        <v>28</v>
      </c>
      <c r="F7" s="8" t="s">
        <v>29</v>
      </c>
      <c r="G7" s="8" t="s">
        <v>30</v>
      </c>
      <c r="H7" s="8" t="s">
        <v>31</v>
      </c>
      <c r="I7" s="8" t="s">
        <v>32</v>
      </c>
      <c r="J7" s="8" t="s">
        <v>33</v>
      </c>
      <c r="K7" s="38"/>
      <c r="L7" s="38"/>
      <c r="M7" s="38"/>
      <c r="N7" s="38"/>
      <c r="O7" s="38"/>
    </row>
    <row r="8" spans="1:15">
      <c r="A8" s="39" t="s">
        <v>35</v>
      </c>
      <c r="B8" s="42">
        <v>13958025</v>
      </c>
      <c r="C8" s="42">
        <v>13778601</v>
      </c>
      <c r="D8" s="42">
        <v>13404509</v>
      </c>
      <c r="E8" s="42">
        <v>12870900</v>
      </c>
      <c r="F8" s="42">
        <v>11967016</v>
      </c>
      <c r="G8" s="42">
        <v>10796056</v>
      </c>
      <c r="H8" s="42">
        <v>9325873</v>
      </c>
      <c r="I8" s="42">
        <v>7559629</v>
      </c>
      <c r="J8" s="42">
        <v>5628896</v>
      </c>
      <c r="K8" s="38"/>
      <c r="L8" s="38"/>
      <c r="M8" s="38"/>
      <c r="N8" s="38"/>
      <c r="O8" s="38"/>
    </row>
    <row r="9" spans="1:15">
      <c r="A9" s="39" t="s">
        <v>77</v>
      </c>
      <c r="B9" s="42">
        <v>779568</v>
      </c>
      <c r="C9" s="42">
        <v>797727</v>
      </c>
      <c r="D9" s="42">
        <v>779973</v>
      </c>
      <c r="E9" s="42">
        <v>743586</v>
      </c>
      <c r="F9" s="42">
        <v>702372</v>
      </c>
      <c r="G9" s="42">
        <v>644958</v>
      </c>
      <c r="H9" s="42">
        <v>554779</v>
      </c>
      <c r="I9" s="42">
        <v>457434</v>
      </c>
      <c r="J9" s="42">
        <v>351377</v>
      </c>
    </row>
    <row r="10" spans="1:15">
      <c r="A10" s="39" t="s">
        <v>36</v>
      </c>
      <c r="B10" s="42">
        <v>6134508</v>
      </c>
      <c r="C10" s="42">
        <v>6298933</v>
      </c>
      <c r="D10" s="42">
        <v>6390057</v>
      </c>
      <c r="E10" s="42">
        <v>6389636</v>
      </c>
      <c r="F10" s="42">
        <v>6196799</v>
      </c>
      <c r="G10" s="42">
        <v>5830090</v>
      </c>
      <c r="H10" s="42">
        <v>5226091</v>
      </c>
      <c r="I10" s="42">
        <v>4381126</v>
      </c>
      <c r="J10" s="42">
        <v>3347329</v>
      </c>
    </row>
    <row r="11" spans="1:15">
      <c r="A11" s="39" t="s">
        <v>37</v>
      </c>
      <c r="B11" s="42">
        <v>1843064</v>
      </c>
      <c r="C11" s="42">
        <v>1882913</v>
      </c>
      <c r="D11" s="42">
        <v>1890268</v>
      </c>
      <c r="E11" s="42">
        <v>1856134</v>
      </c>
      <c r="F11" s="42">
        <v>1745932</v>
      </c>
      <c r="G11" s="42">
        <v>1615135</v>
      </c>
      <c r="H11" s="42">
        <v>1413746</v>
      </c>
      <c r="I11" s="42">
        <v>1178314</v>
      </c>
      <c r="J11" s="42">
        <v>894188</v>
      </c>
    </row>
    <row r="12" spans="1:15">
      <c r="A12" s="39" t="s">
        <v>38</v>
      </c>
      <c r="B12" s="42">
        <v>2888232</v>
      </c>
      <c r="C12" s="42">
        <v>2881775</v>
      </c>
      <c r="D12" s="42">
        <v>2853436</v>
      </c>
      <c r="E12" s="42">
        <v>2761244</v>
      </c>
      <c r="F12" s="42">
        <v>2596121</v>
      </c>
      <c r="G12" s="42">
        <v>2372286</v>
      </c>
      <c r="H12" s="42">
        <v>2091474</v>
      </c>
      <c r="I12" s="42">
        <v>1711070</v>
      </c>
      <c r="J12" s="42">
        <v>1288672</v>
      </c>
    </row>
    <row r="13" spans="1:15">
      <c r="A13" s="39" t="s">
        <v>78</v>
      </c>
      <c r="B13" s="42">
        <v>2697005</v>
      </c>
      <c r="C13" s="42">
        <v>2745847</v>
      </c>
      <c r="D13" s="42">
        <v>2735097</v>
      </c>
      <c r="E13" s="42">
        <v>2685085</v>
      </c>
      <c r="F13" s="42">
        <v>2612071</v>
      </c>
      <c r="G13" s="42">
        <v>2485830</v>
      </c>
      <c r="H13" s="42">
        <v>2253870</v>
      </c>
      <c r="I13" s="42">
        <v>1918485</v>
      </c>
      <c r="J13" s="42">
        <v>1494416</v>
      </c>
    </row>
    <row r="14" spans="1:15">
      <c r="A14" s="39" t="s">
        <v>39</v>
      </c>
      <c r="B14" s="42">
        <v>8924282</v>
      </c>
      <c r="C14" s="42">
        <v>8766675</v>
      </c>
      <c r="D14" s="42">
        <v>8452319</v>
      </c>
      <c r="E14" s="42">
        <v>7994128</v>
      </c>
      <c r="F14" s="42">
        <v>7378220</v>
      </c>
      <c r="G14" s="42">
        <v>6595573</v>
      </c>
      <c r="H14" s="42">
        <v>5692367</v>
      </c>
      <c r="I14" s="42">
        <v>4625572</v>
      </c>
      <c r="J14" s="42">
        <v>3458242</v>
      </c>
    </row>
    <row r="15" spans="1:15">
      <c r="A15" s="39" t="s">
        <v>40</v>
      </c>
      <c r="B15" s="42">
        <v>538340</v>
      </c>
      <c r="C15" s="42">
        <v>571506</v>
      </c>
      <c r="D15" s="42">
        <v>602593</v>
      </c>
      <c r="E15" s="42">
        <v>629456</v>
      </c>
      <c r="F15" s="42">
        <v>633537</v>
      </c>
      <c r="G15" s="42">
        <v>632793</v>
      </c>
      <c r="H15" s="42">
        <v>586542</v>
      </c>
      <c r="I15" s="42">
        <v>515915</v>
      </c>
      <c r="J15" s="42">
        <v>401580</v>
      </c>
    </row>
    <row r="16" spans="1:15">
      <c r="A16" s="39" t="s">
        <v>41</v>
      </c>
      <c r="B16" s="42">
        <v>234464</v>
      </c>
      <c r="C16" s="42">
        <v>284198</v>
      </c>
      <c r="D16" s="42">
        <v>304428</v>
      </c>
      <c r="E16" s="42">
        <v>323158</v>
      </c>
      <c r="F16" s="42">
        <v>343468</v>
      </c>
      <c r="G16" s="42">
        <v>346939</v>
      </c>
      <c r="H16" s="42">
        <v>314462</v>
      </c>
      <c r="I16" s="42">
        <v>284290</v>
      </c>
      <c r="J16" s="42">
        <v>233700</v>
      </c>
    </row>
    <row r="17" spans="1:10">
      <c r="A17" s="39" t="s">
        <v>67</v>
      </c>
      <c r="B17" s="42">
        <v>4151642</v>
      </c>
      <c r="C17" s="42">
        <v>4362277</v>
      </c>
      <c r="D17" s="42">
        <v>4468234</v>
      </c>
      <c r="E17" s="42">
        <v>4482795</v>
      </c>
      <c r="F17" s="42">
        <v>4359888</v>
      </c>
      <c r="G17" s="42">
        <v>4079890</v>
      </c>
      <c r="H17" s="42">
        <v>3637119</v>
      </c>
      <c r="I17" s="42">
        <v>3065934</v>
      </c>
      <c r="J17" s="42">
        <v>2338075</v>
      </c>
    </row>
    <row r="18" spans="1:10">
      <c r="A18" s="39" t="s">
        <v>42</v>
      </c>
      <c r="B18" s="42">
        <v>2304697</v>
      </c>
      <c r="C18" s="42">
        <v>2357952</v>
      </c>
      <c r="D18" s="42">
        <v>2377102</v>
      </c>
      <c r="E18" s="42">
        <v>2381887</v>
      </c>
      <c r="F18" s="42">
        <v>2315740</v>
      </c>
      <c r="G18" s="42">
        <v>2159847</v>
      </c>
      <c r="H18" s="42">
        <v>1898411</v>
      </c>
      <c r="I18" s="42">
        <v>1591730</v>
      </c>
      <c r="J18" s="42">
        <v>1197777</v>
      </c>
    </row>
    <row r="19" spans="1:10">
      <c r="A19" s="39" t="s">
        <v>68</v>
      </c>
      <c r="B19" s="42">
        <v>241980</v>
      </c>
      <c r="C19" s="42">
        <v>252789</v>
      </c>
      <c r="D19" s="42">
        <v>250127</v>
      </c>
      <c r="E19" s="42">
        <v>249566</v>
      </c>
      <c r="F19" s="42">
        <v>248979</v>
      </c>
      <c r="G19" s="42">
        <v>248200</v>
      </c>
      <c r="H19" s="42">
        <v>224725</v>
      </c>
      <c r="I19" s="42">
        <v>195275</v>
      </c>
      <c r="J19" s="42">
        <v>157127</v>
      </c>
    </row>
    <row r="20" spans="1:10">
      <c r="A20" s="39" t="s">
        <v>43</v>
      </c>
      <c r="B20" s="42">
        <v>332237</v>
      </c>
      <c r="C20" s="42">
        <v>347543</v>
      </c>
      <c r="D20" s="42">
        <v>348377</v>
      </c>
      <c r="E20" s="42">
        <v>337121</v>
      </c>
      <c r="F20" s="42">
        <v>329704</v>
      </c>
      <c r="G20" s="42">
        <v>313801</v>
      </c>
      <c r="H20" s="42">
        <v>273402</v>
      </c>
      <c r="I20" s="42">
        <v>233492</v>
      </c>
      <c r="J20" s="42">
        <v>180637</v>
      </c>
    </row>
    <row r="21" spans="1:10">
      <c r="A21" s="39" t="s">
        <v>44</v>
      </c>
      <c r="B21" s="42">
        <v>6048520</v>
      </c>
      <c r="C21" s="42">
        <v>6197847</v>
      </c>
      <c r="D21" s="42">
        <v>6205513</v>
      </c>
      <c r="E21" s="42">
        <v>6092749</v>
      </c>
      <c r="F21" s="42">
        <v>5766117</v>
      </c>
      <c r="G21" s="42">
        <v>5265641</v>
      </c>
      <c r="H21" s="42">
        <v>4562262</v>
      </c>
      <c r="I21" s="42">
        <v>3744175</v>
      </c>
      <c r="J21" s="42">
        <v>2802134</v>
      </c>
    </row>
    <row r="22" spans="1:10">
      <c r="A22" s="39" t="s">
        <v>389</v>
      </c>
      <c r="B22" s="42">
        <v>60012619</v>
      </c>
      <c r="C22" s="42">
        <v>57596953</v>
      </c>
      <c r="D22" s="42">
        <v>54574273</v>
      </c>
      <c r="E22" s="42">
        <v>50943658</v>
      </c>
      <c r="F22" s="42">
        <v>46134377</v>
      </c>
      <c r="G22" s="42">
        <v>40522752</v>
      </c>
      <c r="H22" s="42">
        <v>34294920</v>
      </c>
      <c r="I22" s="42">
        <v>27330454</v>
      </c>
      <c r="J22" s="42">
        <v>19951096</v>
      </c>
    </row>
    <row r="23" spans="1:10">
      <c r="A23" s="39" t="s">
        <v>46</v>
      </c>
      <c r="B23" s="42">
        <v>174953</v>
      </c>
      <c r="C23" s="42">
        <v>198498</v>
      </c>
      <c r="D23" s="42">
        <v>218507</v>
      </c>
      <c r="E23" s="42">
        <v>243251</v>
      </c>
      <c r="F23" s="42">
        <v>255272</v>
      </c>
      <c r="G23" s="42">
        <v>255325</v>
      </c>
      <c r="H23" s="42">
        <v>232658</v>
      </c>
      <c r="I23" s="42">
        <v>199977</v>
      </c>
      <c r="J23" s="42">
        <v>152824</v>
      </c>
    </row>
    <row r="24" spans="1:10">
      <c r="A24" s="39" t="s">
        <v>47</v>
      </c>
      <c r="B24" s="42">
        <v>1627674</v>
      </c>
      <c r="C24" s="42">
        <v>1610383</v>
      </c>
      <c r="D24" s="42">
        <v>1587525</v>
      </c>
      <c r="E24" s="42">
        <v>1563931</v>
      </c>
      <c r="F24" s="42">
        <v>1470716</v>
      </c>
      <c r="G24" s="42">
        <v>1368398</v>
      </c>
      <c r="H24" s="42">
        <v>1207130</v>
      </c>
      <c r="I24" s="42">
        <v>1004318</v>
      </c>
      <c r="J24" s="42">
        <v>745379</v>
      </c>
    </row>
    <row r="25" spans="1:10">
      <c r="A25" s="39" t="s">
        <v>48</v>
      </c>
      <c r="B25" s="42">
        <v>9619696</v>
      </c>
      <c r="C25" s="42">
        <v>9434231</v>
      </c>
      <c r="D25" s="42">
        <v>9136501</v>
      </c>
      <c r="E25" s="42">
        <v>8664437</v>
      </c>
      <c r="F25" s="42">
        <v>7981521</v>
      </c>
      <c r="G25" s="42">
        <v>7169204</v>
      </c>
      <c r="H25" s="42">
        <v>6177632</v>
      </c>
      <c r="I25" s="42">
        <v>4992624</v>
      </c>
      <c r="J25" s="42">
        <v>3715411</v>
      </c>
    </row>
    <row r="26" spans="1:10">
      <c r="A26" s="39" t="s">
        <v>49</v>
      </c>
      <c r="B26" s="42">
        <v>1245886</v>
      </c>
      <c r="C26" s="42">
        <v>1246018</v>
      </c>
      <c r="D26" s="42">
        <v>1220694</v>
      </c>
      <c r="E26" s="42">
        <v>1177813</v>
      </c>
      <c r="F26" s="42">
        <v>1105239</v>
      </c>
      <c r="G26" s="42">
        <v>1021121</v>
      </c>
      <c r="H26" s="42">
        <v>875292</v>
      </c>
      <c r="I26" s="42">
        <v>719965</v>
      </c>
      <c r="J26" s="42">
        <v>538669</v>
      </c>
    </row>
    <row r="27" spans="1:10">
      <c r="A27" s="39" t="s">
        <v>50</v>
      </c>
      <c r="B27" s="42">
        <v>672061</v>
      </c>
      <c r="C27" s="42">
        <v>674102</v>
      </c>
      <c r="D27" s="42">
        <v>664372</v>
      </c>
      <c r="E27" s="42">
        <v>651421</v>
      </c>
      <c r="F27" s="42">
        <v>630014</v>
      </c>
      <c r="G27" s="42">
        <v>599129</v>
      </c>
      <c r="H27" s="42">
        <v>532960</v>
      </c>
      <c r="I27" s="42">
        <v>455040</v>
      </c>
      <c r="J27" s="42">
        <v>355658</v>
      </c>
    </row>
    <row r="28" spans="1:10">
      <c r="A28" s="39" t="s">
        <v>51</v>
      </c>
      <c r="B28" s="42">
        <v>1031445</v>
      </c>
      <c r="C28" s="42">
        <v>1042775</v>
      </c>
      <c r="D28" s="42">
        <v>1042391</v>
      </c>
      <c r="E28" s="42">
        <v>1023930</v>
      </c>
      <c r="F28" s="42">
        <v>956727</v>
      </c>
      <c r="G28" s="42">
        <v>873996</v>
      </c>
      <c r="H28" s="42">
        <v>772577</v>
      </c>
      <c r="I28" s="42">
        <v>643312</v>
      </c>
      <c r="J28" s="42">
        <v>487842</v>
      </c>
    </row>
    <row r="29" spans="1:10">
      <c r="A29" s="39" t="s">
        <v>52</v>
      </c>
      <c r="B29" s="42">
        <v>172169</v>
      </c>
      <c r="C29" s="42">
        <v>181995</v>
      </c>
      <c r="D29" s="42">
        <v>190477</v>
      </c>
      <c r="E29" s="42">
        <v>189903</v>
      </c>
      <c r="F29" s="42">
        <v>181692</v>
      </c>
      <c r="G29" s="42">
        <v>171186</v>
      </c>
      <c r="H29" s="42">
        <v>153424</v>
      </c>
      <c r="I29" s="42">
        <v>126791</v>
      </c>
      <c r="J29" s="42">
        <v>100386</v>
      </c>
    </row>
    <row r="30" spans="1:10">
      <c r="A30" s="39" t="s">
        <v>53</v>
      </c>
      <c r="B30" s="42">
        <v>1798691</v>
      </c>
      <c r="C30" s="42">
        <v>1755432</v>
      </c>
      <c r="D30" s="42">
        <v>1670725</v>
      </c>
      <c r="E30" s="42">
        <v>1586039</v>
      </c>
      <c r="F30" s="42">
        <v>1484636</v>
      </c>
      <c r="G30" s="42">
        <v>1339469</v>
      </c>
      <c r="H30" s="42">
        <v>1161326</v>
      </c>
      <c r="I30" s="42">
        <v>974610</v>
      </c>
      <c r="J30" s="42">
        <v>744692</v>
      </c>
    </row>
    <row r="31" spans="1:10">
      <c r="A31" s="39" t="s">
        <v>54</v>
      </c>
      <c r="B31" s="42">
        <v>7382032</v>
      </c>
      <c r="C31" s="42">
        <v>7316994</v>
      </c>
      <c r="D31" s="42">
        <v>7216419</v>
      </c>
      <c r="E31" s="42">
        <v>7000578</v>
      </c>
      <c r="F31" s="42">
        <v>6621103</v>
      </c>
      <c r="G31" s="42">
        <v>6109406</v>
      </c>
      <c r="H31" s="42">
        <v>5384630</v>
      </c>
      <c r="I31" s="42">
        <v>4433837</v>
      </c>
      <c r="J31" s="42">
        <v>3343994</v>
      </c>
    </row>
    <row r="32" spans="1:10">
      <c r="A32" s="39" t="s">
        <v>55</v>
      </c>
      <c r="B32" s="42">
        <v>9058603</v>
      </c>
      <c r="C32" s="42">
        <v>8553664</v>
      </c>
      <c r="D32" s="42">
        <v>8039118</v>
      </c>
      <c r="E32" s="42">
        <v>7417446</v>
      </c>
      <c r="F32" s="42">
        <v>6733432</v>
      </c>
      <c r="G32" s="42">
        <v>5903391</v>
      </c>
      <c r="H32" s="42">
        <v>5034735</v>
      </c>
      <c r="I32" s="42">
        <v>4037794</v>
      </c>
      <c r="J32" s="42">
        <v>3006026</v>
      </c>
    </row>
    <row r="33" spans="1:10">
      <c r="A33" s="39" t="s">
        <v>56</v>
      </c>
      <c r="B33" s="42">
        <v>41688</v>
      </c>
      <c r="C33" s="42">
        <v>44151</v>
      </c>
      <c r="D33" s="42">
        <v>46967</v>
      </c>
      <c r="E33" s="42">
        <v>52036</v>
      </c>
      <c r="F33" s="42">
        <v>51790</v>
      </c>
      <c r="G33" s="42">
        <v>53352</v>
      </c>
      <c r="H33" s="42">
        <v>55880</v>
      </c>
      <c r="I33" s="42">
        <v>53240</v>
      </c>
      <c r="J33" s="42">
        <v>43848</v>
      </c>
    </row>
    <row r="34" spans="1:10">
      <c r="A34" s="39" t="s">
        <v>57</v>
      </c>
      <c r="B34" s="42">
        <v>126644</v>
      </c>
      <c r="C34" s="42">
        <v>142863</v>
      </c>
      <c r="D34" s="42">
        <v>148334</v>
      </c>
      <c r="E34" s="42">
        <v>159439</v>
      </c>
      <c r="F34" s="42">
        <v>162991</v>
      </c>
      <c r="G34" s="42">
        <v>159932</v>
      </c>
      <c r="H34" s="42">
        <v>142848</v>
      </c>
      <c r="I34" s="42">
        <v>128503</v>
      </c>
      <c r="J34" s="42">
        <v>100762</v>
      </c>
    </row>
    <row r="35" spans="1:10">
      <c r="A35" s="39" t="s">
        <v>58</v>
      </c>
      <c r="B35" s="42">
        <v>66845</v>
      </c>
      <c r="C35" s="42">
        <v>76464</v>
      </c>
      <c r="D35" s="42">
        <v>88477</v>
      </c>
      <c r="E35" s="42">
        <v>97722</v>
      </c>
      <c r="F35" s="42">
        <v>102569</v>
      </c>
      <c r="G35" s="42">
        <v>111208</v>
      </c>
      <c r="H35" s="42">
        <v>115013</v>
      </c>
      <c r="I35" s="42">
        <v>102141</v>
      </c>
      <c r="J35" s="42">
        <v>83749</v>
      </c>
    </row>
    <row r="36" spans="1:10">
      <c r="A36" s="40" t="s">
        <v>59</v>
      </c>
      <c r="B36" s="58">
        <v>899543</v>
      </c>
      <c r="C36" s="58">
        <v>924052</v>
      </c>
      <c r="D36" s="58">
        <v>926620</v>
      </c>
      <c r="E36" s="58">
        <v>910174</v>
      </c>
      <c r="F36" s="58">
        <v>895257</v>
      </c>
      <c r="G36" s="58">
        <v>842816</v>
      </c>
      <c r="H36" s="58">
        <v>749540</v>
      </c>
      <c r="I36" s="58">
        <v>633149</v>
      </c>
      <c r="J36" s="58">
        <v>498040</v>
      </c>
    </row>
    <row r="37" spans="1:10">
      <c r="A37" s="39" t="s">
        <v>60</v>
      </c>
      <c r="B37" s="42">
        <v>1541298</v>
      </c>
      <c r="C37" s="42">
        <v>1584933</v>
      </c>
      <c r="D37" s="42">
        <v>1597353</v>
      </c>
      <c r="E37" s="42">
        <v>1574983</v>
      </c>
      <c r="F37" s="42">
        <v>1501830</v>
      </c>
      <c r="G37" s="42">
        <v>1376695</v>
      </c>
      <c r="H37" s="42">
        <v>1200927</v>
      </c>
      <c r="I37" s="42">
        <v>987349</v>
      </c>
      <c r="J37" s="42">
        <v>748678</v>
      </c>
    </row>
    <row r="38" spans="1:10">
      <c r="A38" s="39" t="s">
        <v>61</v>
      </c>
      <c r="B38" s="42">
        <v>1032487</v>
      </c>
      <c r="C38" s="42">
        <v>1071352</v>
      </c>
      <c r="D38" s="42">
        <v>1076248</v>
      </c>
      <c r="E38" s="42">
        <v>1046169</v>
      </c>
      <c r="F38" s="42">
        <v>980943</v>
      </c>
      <c r="G38" s="42">
        <v>900835</v>
      </c>
      <c r="H38" s="42">
        <v>769714</v>
      </c>
      <c r="I38" s="42">
        <v>627862</v>
      </c>
      <c r="J38" s="42">
        <v>481397</v>
      </c>
    </row>
    <row r="39" spans="1:10">
      <c r="A39" s="39" t="s">
        <v>62</v>
      </c>
      <c r="B39" s="42">
        <v>5934471</v>
      </c>
      <c r="C39" s="42">
        <v>5941340</v>
      </c>
      <c r="D39" s="42">
        <v>5871233</v>
      </c>
      <c r="E39" s="42">
        <v>5625881</v>
      </c>
      <c r="F39" s="42">
        <v>5180485</v>
      </c>
      <c r="G39" s="42">
        <v>4682457</v>
      </c>
      <c r="H39" s="42">
        <v>4023079</v>
      </c>
      <c r="I39" s="42">
        <v>3250406</v>
      </c>
      <c r="J39" s="42">
        <v>2438468</v>
      </c>
    </row>
    <row r="40" spans="1:10">
      <c r="A40" s="39" t="s">
        <v>63</v>
      </c>
      <c r="B40" s="42">
        <v>1602774</v>
      </c>
      <c r="C40" s="42">
        <v>1635315</v>
      </c>
      <c r="D40" s="42">
        <v>1663473</v>
      </c>
      <c r="E40" s="42">
        <v>1686358</v>
      </c>
      <c r="F40" s="42">
        <v>1672633</v>
      </c>
      <c r="G40" s="42">
        <v>1629738</v>
      </c>
      <c r="H40" s="42">
        <v>1498329</v>
      </c>
      <c r="I40" s="42">
        <v>1292442</v>
      </c>
      <c r="J40" s="42">
        <v>1008390</v>
      </c>
    </row>
    <row r="41" spans="1:10">
      <c r="A41" s="39" t="s">
        <v>64</v>
      </c>
      <c r="B41" s="42">
        <v>1196968</v>
      </c>
      <c r="C41" s="42">
        <v>1264601</v>
      </c>
      <c r="D41" s="42">
        <v>1315195</v>
      </c>
      <c r="E41" s="42">
        <v>1322992</v>
      </c>
      <c r="F41" s="42">
        <v>1298623</v>
      </c>
      <c r="G41" s="42">
        <v>1225184</v>
      </c>
      <c r="H41" s="42">
        <v>1092265</v>
      </c>
      <c r="I41" s="42">
        <v>905819</v>
      </c>
      <c r="J41" s="42">
        <v>691043</v>
      </c>
    </row>
    <row r="42" spans="1:10">
      <c r="A42" s="39" t="s">
        <v>65</v>
      </c>
      <c r="B42" s="42">
        <v>15797873</v>
      </c>
      <c r="C42" s="42">
        <v>15361657</v>
      </c>
      <c r="D42" s="42">
        <v>14907178</v>
      </c>
      <c r="E42" s="42">
        <v>14225030</v>
      </c>
      <c r="F42" s="42">
        <v>13188654</v>
      </c>
      <c r="G42" s="42">
        <v>11955207</v>
      </c>
      <c r="H42" s="42">
        <v>10429094</v>
      </c>
      <c r="I42" s="42">
        <v>8522794</v>
      </c>
      <c r="J42" s="42">
        <v>6397515</v>
      </c>
    </row>
    <row r="43" spans="1:10">
      <c r="A43" s="39" t="s">
        <v>66</v>
      </c>
      <c r="B43" s="42">
        <v>967829</v>
      </c>
      <c r="C43" s="42">
        <v>1007094</v>
      </c>
      <c r="D43" s="42">
        <v>1023620</v>
      </c>
      <c r="E43" s="42">
        <v>1030880</v>
      </c>
      <c r="F43" s="42">
        <v>993588</v>
      </c>
      <c r="G43" s="42">
        <v>939967</v>
      </c>
      <c r="H43" s="42">
        <v>841462</v>
      </c>
      <c r="I43" s="42">
        <v>715630</v>
      </c>
      <c r="J43" s="42">
        <v>554923</v>
      </c>
    </row>
    <row r="44" spans="1:10">
      <c r="A44" s="39" t="s">
        <v>69</v>
      </c>
      <c r="B44" s="42">
        <v>3515816</v>
      </c>
      <c r="C44" s="42">
        <v>3506254</v>
      </c>
      <c r="D44" s="42">
        <v>3471380</v>
      </c>
      <c r="E44" s="42">
        <v>3361957</v>
      </c>
      <c r="F44" s="42">
        <v>3173154</v>
      </c>
      <c r="G44" s="42">
        <v>2954465</v>
      </c>
      <c r="H44" s="42">
        <v>2588048</v>
      </c>
      <c r="I44" s="42">
        <v>2129706</v>
      </c>
      <c r="J44" s="42">
        <v>1608328</v>
      </c>
    </row>
    <row r="45" spans="1:10">
      <c r="A45" s="39" t="s">
        <v>70</v>
      </c>
      <c r="B45" s="42">
        <v>4479105</v>
      </c>
      <c r="C45" s="42">
        <v>4550204</v>
      </c>
      <c r="D45" s="42">
        <v>4509126</v>
      </c>
      <c r="E45" s="42">
        <v>4411805</v>
      </c>
      <c r="F45" s="42">
        <v>4183761</v>
      </c>
      <c r="G45" s="42">
        <v>3823997</v>
      </c>
      <c r="H45" s="42">
        <v>3324104</v>
      </c>
      <c r="I45" s="42">
        <v>2747780</v>
      </c>
      <c r="J45" s="42">
        <v>2072168</v>
      </c>
    </row>
    <row r="46" spans="1:10">
      <c r="A46" s="39" t="s">
        <v>71</v>
      </c>
      <c r="B46" s="42">
        <v>1675832</v>
      </c>
      <c r="C46" s="42">
        <v>1648130</v>
      </c>
      <c r="D46" s="42">
        <v>1613943</v>
      </c>
      <c r="E46" s="42">
        <v>1542898</v>
      </c>
      <c r="F46" s="42">
        <v>1494251</v>
      </c>
      <c r="G46" s="42">
        <v>1407107</v>
      </c>
      <c r="H46" s="42">
        <v>1251338</v>
      </c>
      <c r="I46" s="42">
        <v>1056224</v>
      </c>
      <c r="J46" s="42">
        <v>821538</v>
      </c>
    </row>
    <row r="47" spans="1:10">
      <c r="A47" s="41" t="s">
        <v>72</v>
      </c>
      <c r="B47" s="46">
        <f>SUM(B8:B46)</f>
        <v>182751566</v>
      </c>
      <c r="C47" s="46">
        <f t="shared" ref="C47:J47" si="0">SUM(C8:C46)</f>
        <v>179896038</v>
      </c>
      <c r="D47" s="46">
        <f t="shared" si="0"/>
        <v>174882182</v>
      </c>
      <c r="E47" s="46">
        <f t="shared" si="0"/>
        <v>167308176</v>
      </c>
      <c r="F47" s="46">
        <f t="shared" si="0"/>
        <v>155631222</v>
      </c>
      <c r="G47" s="46">
        <f t="shared" si="0"/>
        <v>140783376</v>
      </c>
      <c r="H47" s="46">
        <f t="shared" si="0"/>
        <v>121964048</v>
      </c>
      <c r="I47" s="46">
        <f t="shared" si="0"/>
        <v>99534208</v>
      </c>
      <c r="J47" s="46">
        <f t="shared" si="0"/>
        <v>74464974</v>
      </c>
    </row>
    <row r="48" spans="1:10" s="2" customFormat="1" ht="38.25" customHeight="1">
      <c r="A48" s="245" t="s">
        <v>98</v>
      </c>
      <c r="B48" s="245"/>
      <c r="C48" s="245"/>
      <c r="D48" s="245"/>
      <c r="E48" s="245"/>
      <c r="F48" s="245"/>
      <c r="G48" s="245"/>
      <c r="H48" s="245"/>
      <c r="I48" s="245"/>
      <c r="J48" s="245"/>
    </row>
    <row r="49" spans="1:10" s="2" customFormat="1" ht="37.5" customHeight="1">
      <c r="A49" s="245" t="s">
        <v>156</v>
      </c>
      <c r="B49" s="245"/>
      <c r="C49" s="245"/>
      <c r="D49" s="245"/>
      <c r="E49" s="245"/>
      <c r="F49" s="245"/>
      <c r="G49" s="245"/>
      <c r="H49" s="245"/>
      <c r="I49" s="245"/>
      <c r="J49" s="245"/>
    </row>
    <row r="50" spans="1:10" s="2" customFormat="1" ht="18" customHeight="1">
      <c r="A50" s="247" t="s">
        <v>97</v>
      </c>
      <c r="B50" s="247"/>
      <c r="C50" s="247"/>
      <c r="D50" s="247"/>
      <c r="E50" s="247"/>
      <c r="F50" s="247"/>
      <c r="G50" s="247"/>
      <c r="H50" s="247"/>
      <c r="I50" s="247"/>
      <c r="J50" s="247"/>
    </row>
    <row r="51" spans="1:10" s="2" customFormat="1" ht="18">
      <c r="A51" s="247"/>
      <c r="B51" s="247"/>
      <c r="C51" s="247"/>
      <c r="D51" s="247"/>
      <c r="E51" s="247"/>
      <c r="F51" s="247"/>
      <c r="G51" s="247"/>
      <c r="H51" s="247"/>
      <c r="I51" s="247"/>
      <c r="J51" s="247"/>
    </row>
  </sheetData>
  <mergeCells count="4">
    <mergeCell ref="A48:J48"/>
    <mergeCell ref="A49:J49"/>
    <mergeCell ref="A50:J51"/>
    <mergeCell ref="A6:J6"/>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K51"/>
  <sheetViews>
    <sheetView showGridLines="0" topLeftCell="A10" zoomScale="73" zoomScaleNormal="73" workbookViewId="0">
      <selection activeCell="A23" sqref="A23"/>
    </sheetView>
  </sheetViews>
  <sheetFormatPr baseColWidth="10" defaultRowHeight="18.75"/>
  <cols>
    <col min="1" max="1" width="35.42578125" style="1" customWidth="1"/>
    <col min="2" max="10" width="14.7109375" style="1" customWidth="1"/>
    <col min="11" max="11" width="18" style="1" customWidth="1"/>
    <col min="12" max="16384" width="11.42578125" style="1"/>
  </cols>
  <sheetData>
    <row r="6" spans="1:11">
      <c r="A6" s="246" t="s">
        <v>90</v>
      </c>
      <c r="B6" s="246"/>
      <c r="C6" s="246"/>
      <c r="D6" s="246"/>
      <c r="E6" s="246"/>
      <c r="F6" s="246"/>
      <c r="G6" s="246"/>
      <c r="H6" s="246"/>
      <c r="I6" s="246"/>
      <c r="J6" s="246"/>
      <c r="K6" s="246"/>
    </row>
    <row r="7" spans="1:11" ht="56.25">
      <c r="A7" s="8" t="s">
        <v>34</v>
      </c>
      <c r="B7" s="8" t="s">
        <v>25</v>
      </c>
      <c r="C7" s="8" t="s">
        <v>26</v>
      </c>
      <c r="D7" s="8" t="s">
        <v>27</v>
      </c>
      <c r="E7" s="8" t="s">
        <v>28</v>
      </c>
      <c r="F7" s="8" t="s">
        <v>29</v>
      </c>
      <c r="G7" s="8" t="s">
        <v>30</v>
      </c>
      <c r="H7" s="8" t="s">
        <v>31</v>
      </c>
      <c r="I7" s="8" t="s">
        <v>32</v>
      </c>
      <c r="J7" s="8" t="s">
        <v>33</v>
      </c>
      <c r="K7" s="10" t="s">
        <v>23</v>
      </c>
    </row>
    <row r="8" spans="1:11">
      <c r="A8" s="39" t="s">
        <v>35</v>
      </c>
      <c r="B8" s="52">
        <v>34.130121159512427</v>
      </c>
      <c r="C8" s="52">
        <v>32.272240946810975</v>
      </c>
      <c r="D8" s="52">
        <v>30.023650230141222</v>
      </c>
      <c r="E8" s="52">
        <v>27.708195196720887</v>
      </c>
      <c r="F8" s="52">
        <v>24.854854655268383</v>
      </c>
      <c r="G8" s="52">
        <v>21.713883458434903</v>
      </c>
      <c r="H8" s="52">
        <v>18.222212018304525</v>
      </c>
      <c r="I8" s="52">
        <v>14.426497585923933</v>
      </c>
      <c r="J8" s="52">
        <v>10.371811148106451</v>
      </c>
      <c r="K8" s="53">
        <f>AVERAGE(B8:J8)</f>
        <v>23.747051822135965</v>
      </c>
    </row>
    <row r="9" spans="1:11">
      <c r="A9" s="39" t="s">
        <v>77</v>
      </c>
      <c r="B9" s="52">
        <v>22.998141428444995</v>
      </c>
      <c r="C9" s="52">
        <v>21.976555827984242</v>
      </c>
      <c r="D9" s="52">
        <v>20.394116878023272</v>
      </c>
      <c r="E9" s="52">
        <v>18.652602533550734</v>
      </c>
      <c r="F9" s="52">
        <v>17.011528773493509</v>
      </c>
      <c r="G9" s="52">
        <v>15.210197391693985</v>
      </c>
      <c r="H9" s="52">
        <v>12.787051122481907</v>
      </c>
      <c r="I9" s="52">
        <v>10.24717741935484</v>
      </c>
      <c r="J9" s="52">
        <v>7.5876611457815972</v>
      </c>
      <c r="K9" s="53">
        <f t="shared" ref="K9:K46" si="0">AVERAGE(B9:J9)</f>
        <v>16.318336946756563</v>
      </c>
    </row>
    <row r="10" spans="1:11">
      <c r="A10" s="39" t="s">
        <v>36</v>
      </c>
      <c r="B10" s="52">
        <v>34.673713126197569</v>
      </c>
      <c r="C10" s="52">
        <v>32.740779050668444</v>
      </c>
      <c r="D10" s="52">
        <v>30.431741118201735</v>
      </c>
      <c r="E10" s="52">
        <v>27.982867728528824</v>
      </c>
      <c r="F10" s="52">
        <v>25.003627398763697</v>
      </c>
      <c r="G10" s="52">
        <v>21.878809030592333</v>
      </c>
      <c r="H10" s="52">
        <v>18.429697886581398</v>
      </c>
      <c r="I10" s="52">
        <v>14.676352356322608</v>
      </c>
      <c r="J10" s="52">
        <v>10.541938430044878</v>
      </c>
      <c r="K10" s="53">
        <f t="shared" si="0"/>
        <v>24.039947347322386</v>
      </c>
    </row>
    <row r="11" spans="1:11">
      <c r="A11" s="39" t="s">
        <v>37</v>
      </c>
      <c r="B11" s="52">
        <v>35.079253901789116</v>
      </c>
      <c r="C11" s="52">
        <v>33.745170077780564</v>
      </c>
      <c r="D11" s="52">
        <v>31.840919044570967</v>
      </c>
      <c r="E11" s="52">
        <v>29.461041537704553</v>
      </c>
      <c r="F11" s="52">
        <v>26.245539136839891</v>
      </c>
      <c r="G11" s="52">
        <v>23.024676398471801</v>
      </c>
      <c r="H11" s="52">
        <v>19.193119645936001</v>
      </c>
      <c r="I11" s="52">
        <v>15.361632227364579</v>
      </c>
      <c r="J11" s="52">
        <v>11.060112804274688</v>
      </c>
      <c r="K11" s="53">
        <f t="shared" si="0"/>
        <v>25.001273863859126</v>
      </c>
    </row>
    <row r="12" spans="1:11">
      <c r="A12" s="39" t="s">
        <v>38</v>
      </c>
      <c r="B12" s="52">
        <v>37.721136767317937</v>
      </c>
      <c r="C12" s="52">
        <v>35.521336653190019</v>
      </c>
      <c r="D12" s="52">
        <v>33.183732803032946</v>
      </c>
      <c r="E12" s="52">
        <v>30.377390041585073</v>
      </c>
      <c r="F12" s="52">
        <v>27.175976133151888</v>
      </c>
      <c r="G12" s="52">
        <v>23.862935430979853</v>
      </c>
      <c r="H12" s="52">
        <v>20.300645474399417</v>
      </c>
      <c r="I12" s="52">
        <v>16.117081900814771</v>
      </c>
      <c r="J12" s="52">
        <v>11.718182810169861</v>
      </c>
      <c r="K12" s="53">
        <f t="shared" si="0"/>
        <v>26.219824223849084</v>
      </c>
    </row>
    <row r="13" spans="1:11">
      <c r="A13" s="39" t="s">
        <v>78</v>
      </c>
      <c r="B13" s="52">
        <v>18.283540098976342</v>
      </c>
      <c r="C13" s="52">
        <v>17.082111929527695</v>
      </c>
      <c r="D13" s="52">
        <v>16.01560514589201</v>
      </c>
      <c r="E13" s="52">
        <v>14.88942800898328</v>
      </c>
      <c r="F13" s="52">
        <v>13.741883723254823</v>
      </c>
      <c r="G13" s="52">
        <v>12.421200431723697</v>
      </c>
      <c r="H13" s="52">
        <v>10.725410791698986</v>
      </c>
      <c r="I13" s="52">
        <v>8.6713929932246447</v>
      </c>
      <c r="J13" s="52">
        <v>6.3511632058071044</v>
      </c>
      <c r="K13" s="53">
        <f t="shared" si="0"/>
        <v>13.131304036565398</v>
      </c>
    </row>
    <row r="14" spans="1:11">
      <c r="A14" s="39" t="s">
        <v>39</v>
      </c>
      <c r="B14" s="52">
        <v>35.609670648886336</v>
      </c>
      <c r="C14" s="52">
        <v>33.425635022914967</v>
      </c>
      <c r="D14" s="52">
        <v>30.889253123709494</v>
      </c>
      <c r="E14" s="52">
        <v>28.140906450761243</v>
      </c>
      <c r="F14" s="52">
        <v>25.065975430776756</v>
      </c>
      <c r="G14" s="52">
        <v>21.650881552556683</v>
      </c>
      <c r="H14" s="52">
        <v>18.120824234243987</v>
      </c>
      <c r="I14" s="52">
        <v>14.304668775764547</v>
      </c>
      <c r="J14" s="52">
        <v>10.237815690767368</v>
      </c>
      <c r="K14" s="53">
        <f t="shared" si="0"/>
        <v>24.160625658931266</v>
      </c>
    </row>
    <row r="15" spans="1:11">
      <c r="A15" s="39" t="s">
        <v>40</v>
      </c>
      <c r="B15" s="52">
        <v>24.498953308455448</v>
      </c>
      <c r="C15" s="52">
        <v>23.448323965043286</v>
      </c>
      <c r="D15" s="52">
        <v>22.628351483289524</v>
      </c>
      <c r="E15" s="52">
        <v>21.541957563312799</v>
      </c>
      <c r="F15" s="52">
        <v>19.71424570575056</v>
      </c>
      <c r="G15" s="52">
        <v>17.984226681066332</v>
      </c>
      <c r="H15" s="52">
        <v>15.436940730603222</v>
      </c>
      <c r="I15" s="52">
        <v>12.453292459206335</v>
      </c>
      <c r="J15" s="52">
        <v>8.9232068260599053</v>
      </c>
      <c r="K15" s="53">
        <f t="shared" si="0"/>
        <v>18.514388746976376</v>
      </c>
    </row>
    <row r="16" spans="1:11">
      <c r="A16" s="39" t="s">
        <v>41</v>
      </c>
      <c r="B16" s="52">
        <v>20.867212531149875</v>
      </c>
      <c r="C16" s="52">
        <v>21.656480987579059</v>
      </c>
      <c r="D16" s="52">
        <v>20.990691581052197</v>
      </c>
      <c r="E16" s="52">
        <v>20.645115952213633</v>
      </c>
      <c r="F16" s="52">
        <v>20.250456930605505</v>
      </c>
      <c r="G16" s="52">
        <v>18.786971354307685</v>
      </c>
      <c r="H16" s="52">
        <v>15.589034304977195</v>
      </c>
      <c r="I16" s="52">
        <v>12.782248999595343</v>
      </c>
      <c r="J16" s="52">
        <v>9.2218451582353413</v>
      </c>
      <c r="K16" s="53">
        <f t="shared" si="0"/>
        <v>17.865561977746204</v>
      </c>
    </row>
    <row r="17" spans="1:11">
      <c r="A17" s="39" t="s">
        <v>67</v>
      </c>
      <c r="B17" s="52">
        <v>37.874142622538152</v>
      </c>
      <c r="C17" s="52">
        <v>35.509004583773489</v>
      </c>
      <c r="D17" s="52">
        <v>32.93916259912897</v>
      </c>
      <c r="E17" s="52">
        <v>30.198941075568314</v>
      </c>
      <c r="F17" s="52">
        <v>26.874102661806148</v>
      </c>
      <c r="G17" s="52">
        <v>23.313995370433567</v>
      </c>
      <c r="H17" s="52">
        <v>19.515191548046534</v>
      </c>
      <c r="I17" s="52">
        <v>15.370953372024658</v>
      </c>
      <c r="J17" s="52">
        <v>10.942376273186751</v>
      </c>
      <c r="K17" s="53">
        <f t="shared" si="0"/>
        <v>25.837541122945176</v>
      </c>
    </row>
    <row r="18" spans="1:11">
      <c r="A18" s="39" t="s">
        <v>42</v>
      </c>
      <c r="B18" s="52">
        <v>22.487133239087221</v>
      </c>
      <c r="C18" s="52">
        <v>21.360151793365162</v>
      </c>
      <c r="D18" s="52">
        <v>20.188929202380255</v>
      </c>
      <c r="E18" s="52">
        <v>18.837805923485512</v>
      </c>
      <c r="F18" s="52">
        <v>17.16504854368932</v>
      </c>
      <c r="G18" s="52">
        <v>15.266078457785161</v>
      </c>
      <c r="H18" s="52">
        <v>13.12584447267373</v>
      </c>
      <c r="I18" s="52">
        <v>10.681878044191734</v>
      </c>
      <c r="J18" s="52">
        <v>7.8114716033049012</v>
      </c>
      <c r="K18" s="53">
        <f t="shared" si="0"/>
        <v>16.324926808884779</v>
      </c>
    </row>
    <row r="19" spans="1:11">
      <c r="A19" s="39" t="s">
        <v>68</v>
      </c>
      <c r="B19" s="52">
        <v>23.455697736416074</v>
      </c>
      <c r="C19" s="52">
        <v>22.838670174165458</v>
      </c>
      <c r="D19" s="52">
        <v>21.918119138366666</v>
      </c>
      <c r="E19" s="52">
        <v>20.61018033507937</v>
      </c>
      <c r="F19" s="52">
        <v>18.632686357243319</v>
      </c>
      <c r="G19" s="52">
        <v>16.584043472891196</v>
      </c>
      <c r="H19" s="52">
        <v>14.020394221637202</v>
      </c>
      <c r="I19" s="52">
        <v>11.319677317304651</v>
      </c>
      <c r="J19" s="52">
        <v>8.328425634098755</v>
      </c>
      <c r="K19" s="53">
        <f t="shared" si="0"/>
        <v>17.523099376355852</v>
      </c>
    </row>
    <row r="20" spans="1:11">
      <c r="A20" s="39" t="s">
        <v>43</v>
      </c>
      <c r="B20" s="52">
        <v>42.878083720930235</v>
      </c>
      <c r="C20" s="52">
        <v>40.484727778445482</v>
      </c>
      <c r="D20" s="52">
        <v>37.54998815259458</v>
      </c>
      <c r="E20" s="52">
        <v>34.504099548035697</v>
      </c>
      <c r="F20" s="52">
        <v>30.93634359762207</v>
      </c>
      <c r="G20" s="52">
        <v>26.799769207861821</v>
      </c>
      <c r="H20" s="52">
        <v>22.126002331002329</v>
      </c>
      <c r="I20" s="52">
        <v>17.558879659352904</v>
      </c>
      <c r="J20" s="52">
        <v>12.475284339457568</v>
      </c>
      <c r="K20" s="53">
        <f t="shared" si="0"/>
        <v>29.479242037255851</v>
      </c>
    </row>
    <row r="21" spans="1:11">
      <c r="A21" s="39" t="s">
        <v>44</v>
      </c>
      <c r="B21" s="52">
        <v>17.856984724374584</v>
      </c>
      <c r="C21" s="52">
        <v>17.890233545647558</v>
      </c>
      <c r="D21" s="52">
        <v>17.278737220226581</v>
      </c>
      <c r="E21" s="52">
        <v>16.433952324509416</v>
      </c>
      <c r="F21" s="52">
        <v>15.688657844990548</v>
      </c>
      <c r="G21" s="52">
        <v>14.992449411054062</v>
      </c>
      <c r="H21" s="52">
        <v>12.919684948832931</v>
      </c>
      <c r="I21" s="52">
        <v>10.716441663922732</v>
      </c>
      <c r="J21" s="52">
        <v>8.2231002721373248</v>
      </c>
      <c r="K21" s="53">
        <f t="shared" si="0"/>
        <v>14.666693550632861</v>
      </c>
    </row>
    <row r="22" spans="1:11">
      <c r="A22" s="39" t="s">
        <v>390</v>
      </c>
      <c r="B22" s="52">
        <v>21.817507223535593</v>
      </c>
      <c r="C22" s="52">
        <v>21.290308747855917</v>
      </c>
      <c r="D22" s="52">
        <v>20.389617230481097</v>
      </c>
      <c r="E22" s="52">
        <v>18.998083967314738</v>
      </c>
      <c r="F22" s="52">
        <v>17.80547604903602</v>
      </c>
      <c r="G22" s="52">
        <v>16.544577423946855</v>
      </c>
      <c r="H22" s="52">
        <v>14.264948346029428</v>
      </c>
      <c r="I22" s="52">
        <v>12.036290530439713</v>
      </c>
      <c r="J22" s="52">
        <v>9.0205742821473152</v>
      </c>
      <c r="K22" s="53">
        <f t="shared" si="0"/>
        <v>16.9074870889763</v>
      </c>
    </row>
    <row r="23" spans="1:11">
      <c r="A23" s="39" t="s">
        <v>46</v>
      </c>
      <c r="B23" s="52">
        <v>29.699689672781552</v>
      </c>
      <c r="C23" s="52">
        <v>28.265049526623979</v>
      </c>
      <c r="D23" s="52">
        <v>26.503769160790476</v>
      </c>
      <c r="E23" s="52">
        <v>24.638471243822941</v>
      </c>
      <c r="F23" s="52">
        <v>22.288472540045767</v>
      </c>
      <c r="G23" s="52">
        <v>19.675739198343926</v>
      </c>
      <c r="H23" s="52">
        <v>16.632138065795612</v>
      </c>
      <c r="I23" s="52">
        <v>13.344506696889992</v>
      </c>
      <c r="J23" s="52">
        <v>9.5884027620944288</v>
      </c>
      <c r="K23" s="53">
        <f t="shared" si="0"/>
        <v>21.181804318576521</v>
      </c>
    </row>
    <row r="24" spans="1:11">
      <c r="A24" s="39" t="s">
        <v>47</v>
      </c>
      <c r="B24" s="52">
        <v>38.495883730954958</v>
      </c>
      <c r="C24" s="52">
        <v>35.690598809630778</v>
      </c>
      <c r="D24" s="52">
        <v>32.650738637451418</v>
      </c>
      <c r="E24" s="52">
        <v>29.449873774672035</v>
      </c>
      <c r="F24" s="52">
        <v>25.881460915577108</v>
      </c>
      <c r="G24" s="52">
        <v>22.146424267597205</v>
      </c>
      <c r="H24" s="52">
        <v>18.290555715258662</v>
      </c>
      <c r="I24" s="52">
        <v>14.282405445305253</v>
      </c>
      <c r="J24" s="52">
        <v>10.122162462183496</v>
      </c>
      <c r="K24" s="53">
        <f t="shared" si="0"/>
        <v>25.223344862070096</v>
      </c>
    </row>
    <row r="25" spans="1:11">
      <c r="A25" s="39" t="s">
        <v>48</v>
      </c>
      <c r="B25" s="52">
        <v>29.784303711270002</v>
      </c>
      <c r="C25" s="52">
        <v>31.088175411119813</v>
      </c>
      <c r="D25" s="52">
        <v>31.08207681365576</v>
      </c>
      <c r="E25" s="52">
        <v>31.751860070486881</v>
      </c>
      <c r="F25" s="52">
        <v>31.433567294668144</v>
      </c>
      <c r="G25" s="52">
        <v>29.203362690152122</v>
      </c>
      <c r="H25" s="52">
        <v>25.21491275604205</v>
      </c>
      <c r="I25" s="52">
        <v>20.924662551009732</v>
      </c>
      <c r="J25" s="52">
        <v>15.078835717809572</v>
      </c>
      <c r="K25" s="53">
        <f t="shared" si="0"/>
        <v>27.28463966846823</v>
      </c>
    </row>
    <row r="26" spans="1:11">
      <c r="A26" s="39" t="s">
        <v>49</v>
      </c>
      <c r="B26" s="52">
        <v>34.583533411239777</v>
      </c>
      <c r="C26" s="52">
        <v>32.810721052953284</v>
      </c>
      <c r="D26" s="52">
        <v>30.913366047435449</v>
      </c>
      <c r="E26" s="52">
        <v>28.846832057548649</v>
      </c>
      <c r="F26" s="52">
        <v>25.712267696987709</v>
      </c>
      <c r="G26" s="52">
        <v>22.753541735949451</v>
      </c>
      <c r="H26" s="52">
        <v>19.22977665912639</v>
      </c>
      <c r="I26" s="52">
        <v>15.417838501688671</v>
      </c>
      <c r="J26" s="52">
        <v>10.958555088358963</v>
      </c>
      <c r="K26" s="53">
        <f t="shared" si="0"/>
        <v>24.580714694587595</v>
      </c>
    </row>
    <row r="27" spans="1:11">
      <c r="A27" s="39" t="s">
        <v>50</v>
      </c>
      <c r="B27" s="52">
        <v>32.647208948740229</v>
      </c>
      <c r="C27" s="52">
        <v>30.862691537666347</v>
      </c>
      <c r="D27" s="52">
        <v>28.971654616945713</v>
      </c>
      <c r="E27" s="52">
        <v>26.756541341774106</v>
      </c>
      <c r="F27" s="52">
        <v>23.97306697663522</v>
      </c>
      <c r="G27" s="52">
        <v>20.945375291062021</v>
      </c>
      <c r="H27" s="52">
        <v>17.635563269710588</v>
      </c>
      <c r="I27" s="52">
        <v>14.051103374713989</v>
      </c>
      <c r="J27" s="52">
        <v>10.229909331453698</v>
      </c>
      <c r="K27" s="53">
        <f t="shared" si="0"/>
        <v>22.897012743189105</v>
      </c>
    </row>
    <row r="28" spans="1:11">
      <c r="A28" s="39" t="s">
        <v>51</v>
      </c>
      <c r="B28" s="52">
        <v>26.139479260642428</v>
      </c>
      <c r="C28" s="52">
        <v>25.531586172981168</v>
      </c>
      <c r="D28" s="52">
        <v>24.635103226978266</v>
      </c>
      <c r="E28" s="52">
        <v>23.641368928141308</v>
      </c>
      <c r="F28" s="52">
        <v>22.117608212763404</v>
      </c>
      <c r="G28" s="52">
        <v>20.296581196581197</v>
      </c>
      <c r="H28" s="52">
        <v>17.402123344864606</v>
      </c>
      <c r="I28" s="52">
        <v>14.207498766650222</v>
      </c>
      <c r="J28" s="52">
        <v>10.330015725079583</v>
      </c>
      <c r="K28" s="53">
        <f t="shared" si="0"/>
        <v>20.477929426075796</v>
      </c>
    </row>
    <row r="29" spans="1:11">
      <c r="A29" s="39" t="s">
        <v>52</v>
      </c>
      <c r="B29" s="52">
        <v>25.518719623329282</v>
      </c>
      <c r="C29" s="52">
        <v>24.592389916456895</v>
      </c>
      <c r="D29" s="52">
        <v>23.534254339355297</v>
      </c>
      <c r="E29" s="52">
        <v>22.014903683676916</v>
      </c>
      <c r="F29" s="52">
        <v>20.087810477314033</v>
      </c>
      <c r="G29" s="52">
        <v>18.238880940059058</v>
      </c>
      <c r="H29" s="52">
        <v>15.685905171145187</v>
      </c>
      <c r="I29" s="52">
        <v>12.956350901170239</v>
      </c>
      <c r="J29" s="52">
        <v>9.741385921665298</v>
      </c>
      <c r="K29" s="53">
        <f t="shared" si="0"/>
        <v>19.152288997130242</v>
      </c>
    </row>
    <row r="30" spans="1:11">
      <c r="A30" s="39" t="s">
        <v>53</v>
      </c>
      <c r="B30" s="52">
        <v>35.860132809512223</v>
      </c>
      <c r="C30" s="52">
        <v>33.661792239653948</v>
      </c>
      <c r="D30" s="52">
        <v>31.69517757236682</v>
      </c>
      <c r="E30" s="52">
        <v>29.626746911258355</v>
      </c>
      <c r="F30" s="52">
        <v>26.950815515930024</v>
      </c>
      <c r="G30" s="52">
        <v>23.860766059679488</v>
      </c>
      <c r="H30" s="52">
        <v>20.2903928984137</v>
      </c>
      <c r="I30" s="52">
        <v>16.167680321688866</v>
      </c>
      <c r="J30" s="52">
        <v>11.527185085418587</v>
      </c>
      <c r="K30" s="53">
        <f t="shared" si="0"/>
        <v>25.515632157102445</v>
      </c>
    </row>
    <row r="31" spans="1:11">
      <c r="A31" s="39" t="s">
        <v>54</v>
      </c>
      <c r="B31" s="52">
        <v>51.119061757719713</v>
      </c>
      <c r="C31" s="52">
        <v>48.287344123109577</v>
      </c>
      <c r="D31" s="52">
        <v>46.333495499878374</v>
      </c>
      <c r="E31" s="52">
        <v>43.11078320090806</v>
      </c>
      <c r="F31" s="52">
        <v>39.276264591439691</v>
      </c>
      <c r="G31" s="52">
        <v>34.100796812749003</v>
      </c>
      <c r="H31" s="52">
        <v>29.074095129808605</v>
      </c>
      <c r="I31" s="52">
        <v>22.804136690647482</v>
      </c>
      <c r="J31" s="52">
        <v>16.70872170439414</v>
      </c>
      <c r="K31" s="53">
        <f t="shared" si="0"/>
        <v>36.75718883451718</v>
      </c>
    </row>
    <row r="32" spans="1:11">
      <c r="A32" s="39" t="s">
        <v>55</v>
      </c>
      <c r="B32" s="52">
        <v>32.352303181826358</v>
      </c>
      <c r="C32" s="52">
        <v>30.894614572333687</v>
      </c>
      <c r="D32" s="52">
        <v>28.829959793618748</v>
      </c>
      <c r="E32" s="52">
        <v>26.554363112777928</v>
      </c>
      <c r="F32" s="52">
        <v>24.024402479084745</v>
      </c>
      <c r="G32" s="52">
        <v>20.832527178561985</v>
      </c>
      <c r="H32" s="52">
        <v>17.453837714354421</v>
      </c>
      <c r="I32" s="52">
        <v>14.108220784296694</v>
      </c>
      <c r="J32" s="52">
        <v>10.296752070572294</v>
      </c>
      <c r="K32" s="53">
        <f t="shared" si="0"/>
        <v>22.816331209714097</v>
      </c>
    </row>
    <row r="33" spans="1:11">
      <c r="A33" s="39" t="s">
        <v>56</v>
      </c>
      <c r="B33" s="52">
        <v>31.396202020202018</v>
      </c>
      <c r="C33" s="52">
        <v>29.793533938678284</v>
      </c>
      <c r="D33" s="52">
        <v>27.913922885302718</v>
      </c>
      <c r="E33" s="52">
        <v>25.850706035272221</v>
      </c>
      <c r="F33" s="52">
        <v>23.326227417491051</v>
      </c>
      <c r="G33" s="52">
        <v>20.591467360530643</v>
      </c>
      <c r="H33" s="52">
        <v>17.492901649676107</v>
      </c>
      <c r="I33" s="52">
        <v>14.017068320703597</v>
      </c>
      <c r="J33" s="52">
        <v>10.148815160123339</v>
      </c>
      <c r="K33" s="53">
        <f t="shared" si="0"/>
        <v>22.281204976442222</v>
      </c>
    </row>
    <row r="34" spans="1:11">
      <c r="A34" s="39" t="s">
        <v>57</v>
      </c>
      <c r="B34" s="52">
        <v>24.522742531050689</v>
      </c>
      <c r="C34" s="52">
        <v>23.08724861198457</v>
      </c>
      <c r="D34" s="52">
        <v>21.553750871360396</v>
      </c>
      <c r="E34" s="52">
        <v>19.796854899406956</v>
      </c>
      <c r="F34" s="52">
        <v>17.863547489368251</v>
      </c>
      <c r="G34" s="52">
        <v>15.557265286115605</v>
      </c>
      <c r="H34" s="52">
        <v>13.141885013547164</v>
      </c>
      <c r="I34" s="52">
        <v>10.446911561528152</v>
      </c>
      <c r="J34" s="52">
        <v>7.611618379139383</v>
      </c>
      <c r="K34" s="53">
        <f t="shared" si="0"/>
        <v>17.064647182611239</v>
      </c>
    </row>
    <row r="35" spans="1:11">
      <c r="A35" s="39" t="s">
        <v>58</v>
      </c>
      <c r="B35" s="52">
        <v>18.863348416289593</v>
      </c>
      <c r="C35" s="52">
        <v>18.365640599001665</v>
      </c>
      <c r="D35" s="52">
        <v>18.169052224371374</v>
      </c>
      <c r="E35" s="52">
        <v>18.584285714285713</v>
      </c>
      <c r="F35" s="52">
        <v>16.37887413029728</v>
      </c>
      <c r="G35" s="52">
        <v>15.446438911407064</v>
      </c>
      <c r="H35" s="52">
        <v>14.682080924855491</v>
      </c>
      <c r="I35" s="52">
        <v>12.8351012536162</v>
      </c>
      <c r="J35" s="52">
        <v>9.546701502286087</v>
      </c>
      <c r="K35" s="53">
        <f t="shared" si="0"/>
        <v>15.874613741823383</v>
      </c>
    </row>
    <row r="36" spans="1:11">
      <c r="A36" s="40" t="s">
        <v>59</v>
      </c>
      <c r="B36" s="53">
        <v>13.585496674533362</v>
      </c>
      <c r="C36" s="53">
        <v>15.001890160663656</v>
      </c>
      <c r="D36" s="53">
        <v>15.545378327394676</v>
      </c>
      <c r="E36" s="53">
        <v>16.299223062768348</v>
      </c>
      <c r="F36" s="53">
        <v>15.884514179904492</v>
      </c>
      <c r="G36" s="53">
        <v>15.201216614390267</v>
      </c>
      <c r="H36" s="53">
        <v>13.047862623310193</v>
      </c>
      <c r="I36" s="53">
        <v>11.062586088154269</v>
      </c>
      <c r="J36" s="53">
        <v>8.0506551613934167</v>
      </c>
      <c r="K36" s="53">
        <f t="shared" si="0"/>
        <v>13.742091432501411</v>
      </c>
    </row>
    <row r="37" spans="1:11">
      <c r="A37" s="39" t="s">
        <v>60</v>
      </c>
      <c r="B37" s="52">
        <v>31.018561484918795</v>
      </c>
      <c r="C37" s="52">
        <v>29.386625672559571</v>
      </c>
      <c r="D37" s="52">
        <v>28.186365084421791</v>
      </c>
      <c r="E37" s="52">
        <v>26.031433137986149</v>
      </c>
      <c r="F37" s="52">
        <v>23.792391556483416</v>
      </c>
      <c r="G37" s="52">
        <v>23.091362126245848</v>
      </c>
      <c r="H37" s="52">
        <v>21.84897416413374</v>
      </c>
      <c r="I37" s="52">
        <v>17.979405034324945</v>
      </c>
      <c r="J37" s="52">
        <v>13.772241407663213</v>
      </c>
      <c r="K37" s="53">
        <f t="shared" si="0"/>
        <v>23.90081774097083</v>
      </c>
    </row>
    <row r="38" spans="1:11">
      <c r="A38" s="39" t="s">
        <v>61</v>
      </c>
      <c r="B38" s="52">
        <v>20.11635395934432</v>
      </c>
      <c r="C38" s="52">
        <v>19.409187338528429</v>
      </c>
      <c r="D38" s="52">
        <v>18.317354260976138</v>
      </c>
      <c r="E38" s="52">
        <v>16.862256146136318</v>
      </c>
      <c r="F38" s="52">
        <v>15.496114101743029</v>
      </c>
      <c r="G38" s="52">
        <v>13.640227224910582</v>
      </c>
      <c r="H38" s="52">
        <v>11.349616147544706</v>
      </c>
      <c r="I38" s="52">
        <v>8.9528987556561077</v>
      </c>
      <c r="J38" s="52">
        <v>6.5207258634685381</v>
      </c>
      <c r="K38" s="53">
        <f t="shared" si="0"/>
        <v>14.518303755367576</v>
      </c>
    </row>
    <row r="39" spans="1:11">
      <c r="A39" s="39" t="s">
        <v>62</v>
      </c>
      <c r="B39" s="52">
        <v>35.311995967741936</v>
      </c>
      <c r="C39" s="52">
        <v>33.619689031245358</v>
      </c>
      <c r="D39" s="52">
        <v>31.638270480114087</v>
      </c>
      <c r="E39" s="52">
        <v>29.359362475533601</v>
      </c>
      <c r="F39" s="52">
        <v>26.530817743388628</v>
      </c>
      <c r="G39" s="52">
        <v>23.03860700180735</v>
      </c>
      <c r="H39" s="52">
        <v>19.052655793882472</v>
      </c>
      <c r="I39" s="52">
        <v>14.805275232797014</v>
      </c>
      <c r="J39" s="52">
        <v>10.476149163926397</v>
      </c>
      <c r="K39" s="53">
        <f t="shared" si="0"/>
        <v>24.870313654492989</v>
      </c>
    </row>
    <row r="40" spans="1:11">
      <c r="A40" s="39" t="s">
        <v>63</v>
      </c>
      <c r="B40" s="52">
        <v>31.557155082829023</v>
      </c>
      <c r="C40" s="52">
        <v>30.624932109881943</v>
      </c>
      <c r="D40" s="52">
        <v>28.89721834389432</v>
      </c>
      <c r="E40" s="52">
        <v>26.52625573670732</v>
      </c>
      <c r="F40" s="52">
        <v>23.737852095634498</v>
      </c>
      <c r="G40" s="52">
        <v>20.942832566141256</v>
      </c>
      <c r="H40" s="52">
        <v>17.198006971132362</v>
      </c>
      <c r="I40" s="52">
        <v>13.48645687896037</v>
      </c>
      <c r="J40" s="52">
        <v>9.7369943365695786</v>
      </c>
      <c r="K40" s="53">
        <f t="shared" si="0"/>
        <v>22.523078235750077</v>
      </c>
    </row>
    <row r="41" spans="1:11">
      <c r="A41" s="39" t="s">
        <v>64</v>
      </c>
      <c r="B41" s="52">
        <v>43.07770647929037</v>
      </c>
      <c r="C41" s="52">
        <v>40.390626593336371</v>
      </c>
      <c r="D41" s="52">
        <v>37.447909225431168</v>
      </c>
      <c r="E41" s="52">
        <v>34.096661777718516</v>
      </c>
      <c r="F41" s="52">
        <v>30.056364912769279</v>
      </c>
      <c r="G41" s="52">
        <v>26.049105727239855</v>
      </c>
      <c r="H41" s="52">
        <v>21.710345534707269</v>
      </c>
      <c r="I41" s="52">
        <v>17.072536084206988</v>
      </c>
      <c r="J41" s="52">
        <v>12.275568353436299</v>
      </c>
      <c r="K41" s="53">
        <f t="shared" si="0"/>
        <v>29.130758298681794</v>
      </c>
    </row>
    <row r="42" spans="1:11">
      <c r="A42" s="39" t="s">
        <v>65</v>
      </c>
      <c r="B42" s="52">
        <v>17.735490367485145</v>
      </c>
      <c r="C42" s="52">
        <v>16.949958021952963</v>
      </c>
      <c r="D42" s="52">
        <v>16.398590299684543</v>
      </c>
      <c r="E42" s="52">
        <v>15.691576175455248</v>
      </c>
      <c r="F42" s="52">
        <v>14.569593129099413</v>
      </c>
      <c r="G42" s="52">
        <v>13.327265590500957</v>
      </c>
      <c r="H42" s="52">
        <v>11.701764251071905</v>
      </c>
      <c r="I42" s="52">
        <v>9.6291368032066273</v>
      </c>
      <c r="J42" s="52">
        <v>7.1127585136698359</v>
      </c>
      <c r="K42" s="53">
        <f t="shared" si="0"/>
        <v>13.679570350236295</v>
      </c>
    </row>
    <row r="43" spans="1:11">
      <c r="A43" s="39" t="s">
        <v>66</v>
      </c>
      <c r="B43" s="52">
        <v>29.098529233013249</v>
      </c>
      <c r="C43" s="52">
        <v>27.363431786216598</v>
      </c>
      <c r="D43" s="52">
        <v>25.564572561520819</v>
      </c>
      <c r="E43" s="52">
        <v>23.611364934323245</v>
      </c>
      <c r="F43" s="52">
        <v>21.472296168918138</v>
      </c>
      <c r="G43" s="52">
        <v>19.003350291599453</v>
      </c>
      <c r="H43" s="52">
        <v>16.196340396506471</v>
      </c>
      <c r="I43" s="52">
        <v>13.029617376294592</v>
      </c>
      <c r="J43" s="52">
        <v>9.4328751416208245</v>
      </c>
      <c r="K43" s="53">
        <f t="shared" si="0"/>
        <v>20.530264210001491</v>
      </c>
    </row>
    <row r="44" spans="1:11">
      <c r="A44" s="39" t="s">
        <v>69</v>
      </c>
      <c r="B44" s="52">
        <v>37.775633656026045</v>
      </c>
      <c r="C44" s="52">
        <v>35.840640300933259</v>
      </c>
      <c r="D44" s="52">
        <v>33.426865671641792</v>
      </c>
      <c r="E44" s="52">
        <v>30.544918503443387</v>
      </c>
      <c r="F44" s="52">
        <v>27.238074800209446</v>
      </c>
      <c r="G44" s="52">
        <v>23.915628516153056</v>
      </c>
      <c r="H44" s="52">
        <v>19.937968491198337</v>
      </c>
      <c r="I44" s="52">
        <v>15.73759661853598</v>
      </c>
      <c r="J44" s="52">
        <v>11.280891625926731</v>
      </c>
      <c r="K44" s="53">
        <f t="shared" si="0"/>
        <v>26.188690909340892</v>
      </c>
    </row>
    <row r="45" spans="1:11">
      <c r="A45" s="39" t="s">
        <v>70</v>
      </c>
      <c r="B45" s="52">
        <v>44.653072007496831</v>
      </c>
      <c r="C45" s="52">
        <v>42.453853330845305</v>
      </c>
      <c r="D45" s="52">
        <v>39.384108794577742</v>
      </c>
      <c r="E45" s="52">
        <v>36.286960956070438</v>
      </c>
      <c r="F45" s="52">
        <v>32.610221674876847</v>
      </c>
      <c r="G45" s="52">
        <v>28.25683144905047</v>
      </c>
      <c r="H45" s="52">
        <v>23.382013857137832</v>
      </c>
      <c r="I45" s="52">
        <v>18.577378135352578</v>
      </c>
      <c r="J45" s="52">
        <v>13.408185318192112</v>
      </c>
      <c r="K45" s="53">
        <f t="shared" si="0"/>
        <v>31.001402835955574</v>
      </c>
    </row>
    <row r="46" spans="1:11">
      <c r="A46" s="47" t="s">
        <v>71</v>
      </c>
      <c r="B46" s="54">
        <v>33.342923971486798</v>
      </c>
      <c r="C46" s="54">
        <v>31.295236965307623</v>
      </c>
      <c r="D46" s="54">
        <v>29.041127023454468</v>
      </c>
      <c r="E46" s="54">
        <v>26.606468061394487</v>
      </c>
      <c r="F46" s="54">
        <v>23.757825953881511</v>
      </c>
      <c r="G46" s="54">
        <v>20.688420287861636</v>
      </c>
      <c r="H46" s="54">
        <v>17.338045554216912</v>
      </c>
      <c r="I46" s="54">
        <v>13.740176285924942</v>
      </c>
      <c r="J46" s="54">
        <v>9.8666558722821147</v>
      </c>
      <c r="K46" s="55">
        <f t="shared" si="0"/>
        <v>22.852986663978943</v>
      </c>
    </row>
    <row r="47" spans="1:11">
      <c r="A47" s="2" t="s">
        <v>83</v>
      </c>
      <c r="B47" s="2"/>
      <c r="C47" s="2"/>
      <c r="D47" s="2"/>
      <c r="E47" s="2"/>
      <c r="F47" s="2"/>
      <c r="G47" s="2"/>
      <c r="H47" s="2"/>
      <c r="I47" s="2"/>
      <c r="J47" s="2"/>
    </row>
    <row r="48" spans="1:11" ht="35.25" customHeight="1">
      <c r="A48" s="245" t="s">
        <v>98</v>
      </c>
      <c r="B48" s="245"/>
      <c r="C48" s="245"/>
      <c r="D48" s="245"/>
      <c r="E48" s="245"/>
      <c r="F48" s="245"/>
      <c r="G48" s="245"/>
      <c r="H48" s="245"/>
      <c r="I48" s="245"/>
      <c r="J48" s="245"/>
    </row>
    <row r="49" spans="1:10" ht="36.75" customHeight="1">
      <c r="A49" s="245" t="s">
        <v>159</v>
      </c>
      <c r="B49" s="245"/>
      <c r="C49" s="245"/>
      <c r="D49" s="245"/>
      <c r="E49" s="245"/>
      <c r="F49" s="245"/>
      <c r="G49" s="245"/>
      <c r="H49" s="245"/>
      <c r="I49" s="245"/>
      <c r="J49" s="245"/>
    </row>
    <row r="50" spans="1:10" ht="18.75" customHeight="1">
      <c r="A50" s="247" t="s">
        <v>97</v>
      </c>
      <c r="B50" s="247"/>
      <c r="C50" s="247"/>
      <c r="D50" s="247"/>
      <c r="E50" s="247"/>
      <c r="F50" s="247"/>
      <c r="G50" s="247"/>
      <c r="H50" s="247"/>
      <c r="I50" s="247"/>
      <c r="J50" s="247"/>
    </row>
    <row r="51" spans="1:10" ht="21" customHeight="1">
      <c r="A51" s="247"/>
      <c r="B51" s="247"/>
      <c r="C51" s="247"/>
      <c r="D51" s="247"/>
      <c r="E51" s="247"/>
      <c r="F51" s="247"/>
      <c r="G51" s="247"/>
      <c r="H51" s="247"/>
      <c r="I51" s="247"/>
      <c r="J51" s="247"/>
    </row>
  </sheetData>
  <mergeCells count="4">
    <mergeCell ref="A48:J48"/>
    <mergeCell ref="A49:J49"/>
    <mergeCell ref="A50:J51"/>
    <mergeCell ref="A6:K6"/>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J51"/>
  <sheetViews>
    <sheetView showGridLines="0" topLeftCell="A25" zoomScale="64" zoomScaleNormal="64" workbookViewId="0">
      <selection activeCell="A49" sqref="A49:J49"/>
    </sheetView>
  </sheetViews>
  <sheetFormatPr baseColWidth="10" defaultRowHeight="18.75"/>
  <cols>
    <col min="1" max="1" width="29.85546875" style="1" customWidth="1"/>
    <col min="2" max="10" width="18.28515625" style="1" customWidth="1"/>
    <col min="11" max="16384" width="11.42578125" style="1"/>
  </cols>
  <sheetData>
    <row r="6" spans="1:10">
      <c r="A6" s="246" t="s">
        <v>91</v>
      </c>
      <c r="B6" s="246"/>
      <c r="C6" s="246"/>
      <c r="D6" s="246"/>
      <c r="E6" s="246"/>
      <c r="F6" s="246"/>
      <c r="G6" s="246"/>
      <c r="H6" s="246"/>
      <c r="I6" s="246"/>
      <c r="J6" s="246"/>
    </row>
    <row r="7" spans="1:10">
      <c r="A7" s="8" t="s">
        <v>34</v>
      </c>
      <c r="B7" s="8" t="s">
        <v>25</v>
      </c>
      <c r="C7" s="8" t="s">
        <v>26</v>
      </c>
      <c r="D7" s="8" t="s">
        <v>27</v>
      </c>
      <c r="E7" s="8" t="s">
        <v>28</v>
      </c>
      <c r="F7" s="8" t="s">
        <v>29</v>
      </c>
      <c r="G7" s="8" t="s">
        <v>30</v>
      </c>
      <c r="H7" s="8" t="s">
        <v>31</v>
      </c>
      <c r="I7" s="8" t="s">
        <v>32</v>
      </c>
      <c r="J7" s="8" t="s">
        <v>33</v>
      </c>
    </row>
    <row r="8" spans="1:10">
      <c r="A8" s="39" t="s">
        <v>35</v>
      </c>
      <c r="B8" s="64">
        <v>1.2402834168735379</v>
      </c>
      <c r="C8" s="64">
        <v>1.2621868188193659</v>
      </c>
      <c r="D8" s="64">
        <v>1.2765971129735099</v>
      </c>
      <c r="E8" s="64">
        <v>1.2956291026920481</v>
      </c>
      <c r="F8" s="64">
        <v>1.3115630958214319</v>
      </c>
      <c r="G8" s="64">
        <v>1.3238477669658502</v>
      </c>
      <c r="H8" s="64">
        <v>1.3287741462399503</v>
      </c>
      <c r="I8" s="64">
        <v>1.3227167965613422</v>
      </c>
      <c r="J8" s="64">
        <v>1.319061157668558</v>
      </c>
    </row>
    <row r="9" spans="1:10">
      <c r="A9" s="39" t="s">
        <v>77</v>
      </c>
      <c r="B9" s="64">
        <v>0.88251848178721048</v>
      </c>
      <c r="C9" s="64">
        <v>0.91333685006010756</v>
      </c>
      <c r="D9" s="64">
        <v>0.92059095320616235</v>
      </c>
      <c r="E9" s="64">
        <v>0.92365888550318187</v>
      </c>
      <c r="F9" s="64">
        <v>0.9498227994998526</v>
      </c>
      <c r="G9" s="64">
        <v>0.9867866746661067</v>
      </c>
      <c r="H9" s="64">
        <v>0.9920070606028325</v>
      </c>
      <c r="I9" s="64">
        <v>1.0065505529963825</v>
      </c>
      <c r="J9" s="64">
        <v>1.0231538602510279</v>
      </c>
    </row>
    <row r="10" spans="1:10">
      <c r="A10" s="39" t="s">
        <v>36</v>
      </c>
      <c r="B10" s="64">
        <v>1.302320338617752</v>
      </c>
      <c r="C10" s="64">
        <v>1.332389131286726</v>
      </c>
      <c r="D10" s="64">
        <v>1.350940366497718</v>
      </c>
      <c r="E10" s="64">
        <v>1.37406202050115</v>
      </c>
      <c r="F10" s="64">
        <v>1.3909489445959342</v>
      </c>
      <c r="G10" s="64">
        <v>1.4126365262223062</v>
      </c>
      <c r="H10" s="64">
        <v>1.4245321770680899</v>
      </c>
      <c r="I10" s="64">
        <v>1.4380715998815718</v>
      </c>
      <c r="J10" s="64">
        <v>1.449477054718332</v>
      </c>
    </row>
    <row r="11" spans="1:10">
      <c r="A11" s="39" t="s">
        <v>37</v>
      </c>
      <c r="B11" s="64">
        <v>1.2926698523655058</v>
      </c>
      <c r="C11" s="64">
        <v>1.34740092859986</v>
      </c>
      <c r="D11" s="64">
        <v>1.3851271499559858</v>
      </c>
      <c r="E11" s="64">
        <v>1.4148269390524297</v>
      </c>
      <c r="F11" s="64">
        <v>1.4254499866572279</v>
      </c>
      <c r="G11" s="64">
        <v>1.4565686597215759</v>
      </c>
      <c r="H11" s="64">
        <v>1.457528067254358</v>
      </c>
      <c r="I11" s="64">
        <v>1.474498784743036</v>
      </c>
      <c r="J11" s="64">
        <v>1.4744396368476</v>
      </c>
    </row>
    <row r="12" spans="1:10">
      <c r="A12" s="39" t="s">
        <v>38</v>
      </c>
      <c r="B12" s="64">
        <v>1.4021201586360978</v>
      </c>
      <c r="C12" s="64">
        <v>1.4242173357768739</v>
      </c>
      <c r="D12" s="64">
        <v>1.4505190019082881</v>
      </c>
      <c r="E12" s="64">
        <v>1.4650677889217001</v>
      </c>
      <c r="F12" s="64">
        <v>1.486439018878378</v>
      </c>
      <c r="G12" s="64">
        <v>1.5152106709075122</v>
      </c>
      <c r="H12" s="64">
        <v>1.5465791895464178</v>
      </c>
      <c r="I12" s="64">
        <v>1.5541329780269939</v>
      </c>
      <c r="J12" s="64">
        <v>1.5638623342909881</v>
      </c>
    </row>
    <row r="13" spans="1:10">
      <c r="A13" s="39" t="s">
        <v>78</v>
      </c>
      <c r="B13" s="64">
        <v>0.71677067167028163</v>
      </c>
      <c r="C13" s="64">
        <v>0.72133944966513686</v>
      </c>
      <c r="D13" s="64">
        <v>0.73709113585369135</v>
      </c>
      <c r="E13" s="64">
        <v>0.7562439471231478</v>
      </c>
      <c r="F13" s="64">
        <v>0.78923372835489713</v>
      </c>
      <c r="G13" s="64">
        <v>0.82672175877532372</v>
      </c>
      <c r="H13" s="64">
        <v>0.85518976329224095</v>
      </c>
      <c r="I13" s="64">
        <v>0.8694179086472914</v>
      </c>
      <c r="J13" s="64">
        <v>0.8754944698880015</v>
      </c>
    </row>
    <row r="14" spans="1:10">
      <c r="A14" s="39" t="s">
        <v>39</v>
      </c>
      <c r="B14" s="64">
        <v>1.3168806623229261</v>
      </c>
      <c r="C14" s="64">
        <v>1.3377154045219639</v>
      </c>
      <c r="D14" s="64">
        <v>1.3463123373236758</v>
      </c>
      <c r="E14" s="64">
        <v>1.3529455408470499</v>
      </c>
      <c r="F14" s="64">
        <v>1.3659732445597381</v>
      </c>
      <c r="G14" s="64">
        <v>1.3709616868761423</v>
      </c>
      <c r="H14" s="64">
        <v>1.3767833216436962</v>
      </c>
      <c r="I14" s="64">
        <v>1.372545760236662</v>
      </c>
      <c r="J14" s="64">
        <v>1.3736212463194062</v>
      </c>
    </row>
    <row r="15" spans="1:10">
      <c r="A15" s="39" t="s">
        <v>40</v>
      </c>
      <c r="B15" s="64">
        <v>0.922184528249689</v>
      </c>
      <c r="C15" s="64">
        <v>0.95178469358121764</v>
      </c>
      <c r="D15" s="64">
        <v>0.99234387062381546</v>
      </c>
      <c r="E15" s="64">
        <v>1.0373412242929381</v>
      </c>
      <c r="F15" s="64">
        <v>1.0721115455884662</v>
      </c>
      <c r="G15" s="64">
        <v>1.140441735496398</v>
      </c>
      <c r="H15" s="64">
        <v>1.1714866539723481</v>
      </c>
      <c r="I15" s="64">
        <v>1.198519639725794</v>
      </c>
      <c r="J15" s="64">
        <v>1.1982643692230519</v>
      </c>
    </row>
    <row r="16" spans="1:10">
      <c r="A16" s="39" t="s">
        <v>41</v>
      </c>
      <c r="B16" s="64">
        <v>0.82162342626396012</v>
      </c>
      <c r="C16" s="64">
        <v>0.90732503363686023</v>
      </c>
      <c r="D16" s="64">
        <v>0.96712877032053091</v>
      </c>
      <c r="E16" s="64">
        <v>1.0509202719152921</v>
      </c>
      <c r="F16" s="64">
        <v>1.1624326491979275</v>
      </c>
      <c r="G16" s="64">
        <v>1.2546579788991039</v>
      </c>
      <c r="H16" s="64">
        <v>1.274244604059704</v>
      </c>
      <c r="I16" s="64">
        <v>1.3135594519735561</v>
      </c>
      <c r="J16" s="64">
        <v>1.3015055005766818</v>
      </c>
    </row>
    <row r="17" spans="1:10">
      <c r="A17" s="39" t="s">
        <v>42</v>
      </c>
      <c r="B17" s="64">
        <v>1.5661937910280699</v>
      </c>
      <c r="C17" s="64">
        <v>1.6034949041339359</v>
      </c>
      <c r="D17" s="64">
        <v>1.6230532394311918</v>
      </c>
      <c r="E17" s="64">
        <v>1.6456765077544802</v>
      </c>
      <c r="F17" s="64">
        <v>1.6726878711589823</v>
      </c>
      <c r="G17" s="64">
        <v>1.6834417894067759</v>
      </c>
      <c r="H17" s="64">
        <v>1.6664598442350118</v>
      </c>
      <c r="I17" s="64">
        <v>1.666320414273714</v>
      </c>
      <c r="J17" s="64">
        <v>1.648763117012344</v>
      </c>
    </row>
    <row r="18" spans="1:10">
      <c r="A18" s="39" t="s">
        <v>43</v>
      </c>
      <c r="B18" s="64">
        <v>0.86934453843316728</v>
      </c>
      <c r="C18" s="64">
        <v>0.90877574950738116</v>
      </c>
      <c r="D18" s="64">
        <v>0.93974987343394223</v>
      </c>
      <c r="E18" s="64">
        <v>0.97107459077888636</v>
      </c>
      <c r="F18" s="64">
        <v>1.021066045152246</v>
      </c>
      <c r="G18" s="64">
        <v>1.0934040664124032</v>
      </c>
      <c r="H18" s="64">
        <v>1.1193730820378012</v>
      </c>
      <c r="I18" s="64">
        <v>1.1913119723300638</v>
      </c>
      <c r="J18" s="64">
        <v>1.2295045939606219</v>
      </c>
    </row>
    <row r="19" spans="1:10">
      <c r="A19" s="39" t="s">
        <v>44</v>
      </c>
      <c r="B19" s="64">
        <v>1.137038827725146</v>
      </c>
      <c r="C19" s="64">
        <v>1.1615059779260379</v>
      </c>
      <c r="D19" s="64">
        <v>1.183576616277628</v>
      </c>
      <c r="E19" s="64">
        <v>1.2058110657850261</v>
      </c>
      <c r="F19" s="64">
        <v>1.2247420565390479</v>
      </c>
      <c r="G19" s="64">
        <v>1.24600357914739</v>
      </c>
      <c r="H19" s="64">
        <v>1.258389990023278</v>
      </c>
      <c r="I19" s="64">
        <v>1.270341907312994</v>
      </c>
      <c r="J19" s="64">
        <v>1.2762012453923659</v>
      </c>
    </row>
    <row r="20" spans="1:10">
      <c r="A20" s="39" t="s">
        <v>390</v>
      </c>
      <c r="B20" s="64">
        <v>1.39114714142204</v>
      </c>
      <c r="C20" s="64">
        <v>1.394871133238218</v>
      </c>
      <c r="D20" s="64">
        <v>1.3900085637574562</v>
      </c>
      <c r="E20" s="64">
        <v>1.383023590028476</v>
      </c>
      <c r="F20" s="64">
        <v>1.374002867194664</v>
      </c>
      <c r="G20" s="64">
        <v>1.3628536536134583</v>
      </c>
      <c r="H20" s="64">
        <v>1.34825624834533</v>
      </c>
      <c r="I20" s="64">
        <v>1.3304992608552779</v>
      </c>
      <c r="J20" s="64">
        <v>1.3109717329922919</v>
      </c>
    </row>
    <row r="21" spans="1:10">
      <c r="A21" s="39" t="s">
        <v>46</v>
      </c>
      <c r="B21" s="64">
        <v>1.0803892565192774</v>
      </c>
      <c r="C21" s="64">
        <v>1.2237706134579416</v>
      </c>
      <c r="D21" s="64">
        <v>1.3329211001485735</v>
      </c>
      <c r="E21" s="64">
        <v>1.5006747535280982</v>
      </c>
      <c r="F21" s="64">
        <v>1.70085931346649</v>
      </c>
      <c r="G21" s="64">
        <v>1.8274611417928082</v>
      </c>
      <c r="H21" s="64">
        <v>1.8943677561417602</v>
      </c>
      <c r="I21" s="64">
        <v>1.962547041067414</v>
      </c>
      <c r="J21" s="64">
        <v>1.9477427635041042</v>
      </c>
    </row>
    <row r="22" spans="1:10">
      <c r="A22" s="39" t="s">
        <v>47</v>
      </c>
      <c r="B22" s="64">
        <v>1.266043060182676</v>
      </c>
      <c r="C22" s="64">
        <v>1.302965079180278</v>
      </c>
      <c r="D22" s="64">
        <v>1.3392970977558001</v>
      </c>
      <c r="E22" s="64">
        <v>1.3826514527185061</v>
      </c>
      <c r="F22" s="64">
        <v>1.4055145825203479</v>
      </c>
      <c r="G22" s="64">
        <v>1.446864634857334</v>
      </c>
      <c r="H22" s="64">
        <v>1.45818663615083</v>
      </c>
      <c r="I22" s="64">
        <v>1.471177165489334</v>
      </c>
      <c r="J22" s="64">
        <v>1.4541150734372938</v>
      </c>
    </row>
    <row r="23" spans="1:10">
      <c r="A23" s="39" t="s">
        <v>48</v>
      </c>
      <c r="B23" s="64">
        <v>1.2174729001986599</v>
      </c>
      <c r="C23" s="64">
        <v>1.2385838533001921</v>
      </c>
      <c r="D23" s="64">
        <v>1.2609543026141099</v>
      </c>
      <c r="E23" s="64">
        <v>1.2778317880343779</v>
      </c>
      <c r="F23" s="64">
        <v>1.291176494144578</v>
      </c>
      <c r="G23" s="64">
        <v>1.3039235094689421</v>
      </c>
      <c r="H23" s="64">
        <v>1.307909099609406</v>
      </c>
      <c r="I23" s="64">
        <v>1.3101319103922662</v>
      </c>
      <c r="J23" s="64">
        <v>1.305534892865386</v>
      </c>
    </row>
    <row r="24" spans="1:10">
      <c r="A24" s="39" t="s">
        <v>49</v>
      </c>
      <c r="B24" s="64">
        <v>1.0226431176942372</v>
      </c>
      <c r="C24" s="64">
        <v>1.0754859593817567</v>
      </c>
      <c r="D24" s="64">
        <v>1.1254297464010441</v>
      </c>
      <c r="E24" s="64">
        <v>1.1857645341777561</v>
      </c>
      <c r="F24" s="64">
        <v>1.2506001838182101</v>
      </c>
      <c r="G24" s="64">
        <v>1.3136896505930939</v>
      </c>
      <c r="H24" s="64">
        <v>1.3410280680105902</v>
      </c>
      <c r="I24" s="64">
        <v>1.3797063057054342</v>
      </c>
      <c r="J24" s="64">
        <v>1.3862722198739021</v>
      </c>
    </row>
    <row r="25" spans="1:10">
      <c r="A25" s="39" t="s">
        <v>50</v>
      </c>
      <c r="B25" s="64">
        <v>0.96585786560261189</v>
      </c>
      <c r="C25" s="64">
        <v>1.0128893767689919</v>
      </c>
      <c r="D25" s="64">
        <v>1.0559253633953856</v>
      </c>
      <c r="E25" s="64">
        <v>1.0882485997955302</v>
      </c>
      <c r="F25" s="64">
        <v>1.120153664106518</v>
      </c>
      <c r="G25" s="64">
        <v>1.179827062997618</v>
      </c>
      <c r="H25" s="64">
        <v>1.2223998454115819</v>
      </c>
      <c r="I25" s="64">
        <v>1.263981465968234</v>
      </c>
      <c r="J25" s="64">
        <v>1.307338185935536</v>
      </c>
    </row>
    <row r="26" spans="1:10">
      <c r="A26" s="39" t="s">
        <v>51</v>
      </c>
      <c r="B26" s="64">
        <v>1.3189348215446439</v>
      </c>
      <c r="C26" s="64">
        <v>1.334428204660804</v>
      </c>
      <c r="D26" s="64">
        <v>1.366288903580406</v>
      </c>
      <c r="E26" s="64">
        <v>1.4002256304851179</v>
      </c>
      <c r="F26" s="64">
        <v>1.441841251808728</v>
      </c>
      <c r="G26" s="64">
        <v>1.5087265405869541</v>
      </c>
      <c r="H26" s="64">
        <v>1.5422078526535823</v>
      </c>
      <c r="I26" s="64">
        <v>1.5563873702631121</v>
      </c>
      <c r="J26" s="64">
        <v>1.5529505605457099</v>
      </c>
    </row>
    <row r="27" spans="1:10">
      <c r="A27" s="39" t="s">
        <v>52</v>
      </c>
      <c r="B27" s="64">
        <v>1.6672698557397041</v>
      </c>
      <c r="C27" s="64">
        <v>1.6960829011663461</v>
      </c>
      <c r="D27" s="64">
        <v>1.760284487840106</v>
      </c>
      <c r="E27" s="64">
        <v>1.8218100963138462</v>
      </c>
      <c r="F27" s="64">
        <v>1.9269773175976699</v>
      </c>
      <c r="G27" s="64">
        <v>1.998823576576584</v>
      </c>
      <c r="H27" s="64">
        <v>2.0901389409797377</v>
      </c>
      <c r="I27" s="64">
        <v>2.0956289607107981</v>
      </c>
      <c r="J27" s="64">
        <v>2.0951492391932538</v>
      </c>
    </row>
    <row r="28" spans="1:10">
      <c r="A28" s="39" t="s">
        <v>53</v>
      </c>
      <c r="B28" s="64">
        <v>1.1996519214662178</v>
      </c>
      <c r="C28" s="64">
        <v>1.23646601397623</v>
      </c>
      <c r="D28" s="64">
        <v>1.252062905852986</v>
      </c>
      <c r="E28" s="64">
        <v>1.2615608494451021</v>
      </c>
      <c r="F28" s="64">
        <v>1.29252796961341</v>
      </c>
      <c r="G28" s="64">
        <v>1.3069529459964859</v>
      </c>
      <c r="H28" s="64">
        <v>1.314348290714118</v>
      </c>
      <c r="I28" s="64">
        <v>1.3369026317090023</v>
      </c>
      <c r="J28" s="64">
        <v>1.3422956929868199</v>
      </c>
    </row>
    <row r="29" spans="1:10">
      <c r="A29" s="39" t="s">
        <v>54</v>
      </c>
      <c r="B29" s="64">
        <v>1.1641581524984481</v>
      </c>
      <c r="C29" s="64">
        <v>1.1943495738679839</v>
      </c>
      <c r="D29" s="64">
        <v>1.220599415155188</v>
      </c>
      <c r="E29" s="64">
        <v>1.249894383614506</v>
      </c>
      <c r="F29" s="64">
        <v>1.2777813346224021</v>
      </c>
      <c r="G29" s="64">
        <v>1.3071933527009878</v>
      </c>
      <c r="H29" s="64">
        <v>1.32641681161904</v>
      </c>
      <c r="I29" s="64">
        <v>1.3415172769222741</v>
      </c>
      <c r="J29" s="64">
        <v>1.351062998287428</v>
      </c>
    </row>
    <row r="30" spans="1:10">
      <c r="A30" s="39" t="s">
        <v>55</v>
      </c>
      <c r="B30" s="64">
        <v>0.8887185848435154</v>
      </c>
      <c r="C30" s="64">
        <v>0.89810720530771704</v>
      </c>
      <c r="D30" s="64">
        <v>0.90724250571038445</v>
      </c>
      <c r="E30" s="64">
        <v>0.91251171862486802</v>
      </c>
      <c r="F30" s="64">
        <v>0.92177143294855735</v>
      </c>
      <c r="G30" s="64">
        <v>0.92886249936102772</v>
      </c>
      <c r="H30" s="64">
        <v>0.93917721483821315</v>
      </c>
      <c r="I30" s="64">
        <v>0.94257468297386493</v>
      </c>
      <c r="J30" s="64">
        <v>0.94970875912314878</v>
      </c>
    </row>
    <row r="31" spans="1:10">
      <c r="A31" s="39" t="s">
        <v>56</v>
      </c>
      <c r="B31" s="64">
        <v>0.72184980247040675</v>
      </c>
      <c r="C31" s="64">
        <v>0.7583943937358042</v>
      </c>
      <c r="D31" s="64">
        <v>0.81169615945233242</v>
      </c>
      <c r="E31" s="64">
        <v>0.90003619989164674</v>
      </c>
      <c r="F31" s="64">
        <v>0.90152115333965577</v>
      </c>
      <c r="G31" s="64">
        <v>0.9929007719729992</v>
      </c>
      <c r="H31" s="64">
        <v>1.1608347587294778</v>
      </c>
      <c r="I31" s="64">
        <v>1.3114366106712239</v>
      </c>
      <c r="J31" s="64">
        <v>1.5018804067713103</v>
      </c>
    </row>
    <row r="32" spans="1:10">
      <c r="A32" s="39" t="s">
        <v>57</v>
      </c>
      <c r="B32" s="64">
        <v>0.5503043605785467</v>
      </c>
      <c r="C32" s="64">
        <v>0.65525524433627891</v>
      </c>
      <c r="D32" s="64">
        <v>0.73576211604879949</v>
      </c>
      <c r="E32" s="64">
        <v>0.83314190255191467</v>
      </c>
      <c r="F32" s="64">
        <v>0.90586004115854235</v>
      </c>
      <c r="G32" s="64">
        <v>0.99445348929481692</v>
      </c>
      <c r="H32" s="64">
        <v>1.0284403962612925</v>
      </c>
      <c r="I32" s="64">
        <v>1.0863846771153971</v>
      </c>
      <c r="J32" s="64">
        <v>1.1219920984720102</v>
      </c>
    </row>
    <row r="33" spans="1:10">
      <c r="A33" s="39" t="s">
        <v>58</v>
      </c>
      <c r="B33" s="64">
        <v>1.17420610203783</v>
      </c>
      <c r="C33" s="64">
        <v>1.2228450349386921</v>
      </c>
      <c r="D33" s="64">
        <v>1.2878020667207561</v>
      </c>
      <c r="E33" s="64">
        <v>1.3288753004493998</v>
      </c>
      <c r="F33" s="64">
        <v>1.3622238979752319</v>
      </c>
      <c r="G33" s="64">
        <v>1.5679093700032039</v>
      </c>
      <c r="H33" s="64">
        <v>1.795110443200032</v>
      </c>
      <c r="I33" s="64">
        <v>1.8515736656552559</v>
      </c>
      <c r="J33" s="64">
        <v>1.9084874849485178</v>
      </c>
    </row>
    <row r="34" spans="1:10">
      <c r="A34" s="40" t="s">
        <v>59</v>
      </c>
      <c r="B34" s="65">
        <v>0.78238588167231404</v>
      </c>
      <c r="C34" s="65">
        <v>0.81818245686540436</v>
      </c>
      <c r="D34" s="65">
        <v>0.8408538762063742</v>
      </c>
      <c r="E34" s="65">
        <v>0.85316621615803057</v>
      </c>
      <c r="F34" s="65">
        <v>0.88195969213342396</v>
      </c>
      <c r="G34" s="65">
        <v>0.89427473474801755</v>
      </c>
      <c r="H34" s="65">
        <v>0.89188169049400268</v>
      </c>
      <c r="I34" s="65">
        <v>0.8857529696093156</v>
      </c>
      <c r="J34" s="65">
        <v>0.88938068590639419</v>
      </c>
    </row>
    <row r="35" spans="1:10">
      <c r="A35" s="39" t="s">
        <v>60</v>
      </c>
      <c r="B35" s="64">
        <v>1.3324235351573841</v>
      </c>
      <c r="C35" s="64">
        <v>1.3743143808062919</v>
      </c>
      <c r="D35" s="64">
        <v>1.4126007835296919</v>
      </c>
      <c r="E35" s="64">
        <v>1.445654622005982</v>
      </c>
      <c r="F35" s="64">
        <v>1.4771090117196359</v>
      </c>
      <c r="G35" s="64">
        <v>1.4915244347417982</v>
      </c>
      <c r="H35" s="64">
        <v>1.4935321595397979</v>
      </c>
      <c r="I35" s="64">
        <v>1.4844846641382279</v>
      </c>
      <c r="J35" s="64">
        <v>1.481738947007464</v>
      </c>
    </row>
    <row r="36" spans="1:10">
      <c r="A36" s="39" t="s">
        <v>61</v>
      </c>
      <c r="B36" s="64">
        <v>1.2057972766203799</v>
      </c>
      <c r="C36" s="64">
        <v>1.2698991040949861</v>
      </c>
      <c r="D36" s="64">
        <v>1.3073597689638099</v>
      </c>
      <c r="E36" s="64">
        <v>1.323692865935806</v>
      </c>
      <c r="F36" s="64">
        <v>1.3525786183928179</v>
      </c>
      <c r="G36" s="64">
        <v>1.3819946301804302</v>
      </c>
      <c r="H36" s="64">
        <v>1.379117553146858</v>
      </c>
      <c r="I36" s="64">
        <v>1.383103136952436</v>
      </c>
      <c r="J36" s="64">
        <v>1.3957448375339201</v>
      </c>
    </row>
    <row r="37" spans="1:10">
      <c r="A37" s="39" t="s">
        <v>62</v>
      </c>
      <c r="B37" s="64">
        <v>1.5638666101938339</v>
      </c>
      <c r="C37" s="64">
        <v>1.5857308249163999</v>
      </c>
      <c r="D37" s="64">
        <v>1.602459865391038</v>
      </c>
      <c r="E37" s="64">
        <v>1.6089665225974759</v>
      </c>
      <c r="F37" s="64">
        <v>1.611696171615068</v>
      </c>
      <c r="G37" s="64">
        <v>1.62831804396805</v>
      </c>
      <c r="H37" s="64">
        <v>1.6371785356206459</v>
      </c>
      <c r="I37" s="64">
        <v>1.633047903545588</v>
      </c>
      <c r="J37" s="64">
        <v>1.6347922646976401</v>
      </c>
    </row>
    <row r="38" spans="1:10">
      <c r="A38" s="39" t="s">
        <v>63</v>
      </c>
      <c r="B38" s="64">
        <v>0.6918896304627784</v>
      </c>
      <c r="C38" s="64">
        <v>0.71030146303362895</v>
      </c>
      <c r="D38" s="64">
        <v>0.74785619266971237</v>
      </c>
      <c r="E38" s="64">
        <v>0.7863949952105852</v>
      </c>
      <c r="F38" s="64">
        <v>0.82195119483503676</v>
      </c>
      <c r="G38" s="64">
        <v>0.86842856893234699</v>
      </c>
      <c r="H38" s="64">
        <v>0.91038536645329826</v>
      </c>
      <c r="I38" s="64">
        <v>0.93553432432997763</v>
      </c>
      <c r="J38" s="64">
        <v>0.95853884061210071</v>
      </c>
    </row>
    <row r="39" spans="1:10">
      <c r="A39" s="39" t="s">
        <v>64</v>
      </c>
      <c r="B39" s="64">
        <v>1.1289346114133141</v>
      </c>
      <c r="C39" s="64">
        <v>1.1381298168652101</v>
      </c>
      <c r="D39" s="64">
        <v>1.153154934663372</v>
      </c>
      <c r="E39" s="64">
        <v>1.17090778439581</v>
      </c>
      <c r="F39" s="64">
        <v>1.1965338407489901</v>
      </c>
      <c r="G39" s="64">
        <v>1.2206725644980161</v>
      </c>
      <c r="H39" s="64">
        <v>1.244110219290246</v>
      </c>
      <c r="I39" s="64">
        <v>1.2691739853000501</v>
      </c>
      <c r="J39" s="64">
        <v>1.287306027319542</v>
      </c>
    </row>
    <row r="40" spans="1:10">
      <c r="A40" s="39" t="s">
        <v>65</v>
      </c>
      <c r="B40" s="64">
        <v>1.384877145283824</v>
      </c>
      <c r="C40" s="64">
        <v>1.407066590902758</v>
      </c>
      <c r="D40" s="64">
        <v>1.4255951104869482</v>
      </c>
      <c r="E40" s="64">
        <v>1.4435845880693841</v>
      </c>
      <c r="F40" s="64">
        <v>1.4602865635007158</v>
      </c>
      <c r="G40" s="64">
        <v>1.474943359915406</v>
      </c>
      <c r="H40" s="64">
        <v>1.4828087336101441</v>
      </c>
      <c r="I40" s="64">
        <v>1.479342978073398</v>
      </c>
      <c r="J40" s="64">
        <v>1.4710776475688301</v>
      </c>
    </row>
    <row r="41" spans="1:10">
      <c r="A41" s="39" t="s">
        <v>66</v>
      </c>
      <c r="B41" s="64">
        <v>0.90739472395229703</v>
      </c>
      <c r="C41" s="64">
        <v>0.95373125361415689</v>
      </c>
      <c r="D41" s="64">
        <v>0.99592345360334922</v>
      </c>
      <c r="E41" s="64">
        <v>1.0280862831242701</v>
      </c>
      <c r="F41" s="64">
        <v>1.0483163666230852</v>
      </c>
      <c r="G41" s="64">
        <v>1.0779085091832799</v>
      </c>
      <c r="H41" s="64">
        <v>1.08543658040911</v>
      </c>
      <c r="I41" s="64">
        <v>1.1040812653743901</v>
      </c>
      <c r="J41" s="64">
        <v>1.1357423564777318</v>
      </c>
    </row>
    <row r="42" spans="1:10">
      <c r="A42" s="39" t="s">
        <v>67</v>
      </c>
      <c r="B42" s="64">
        <v>0.86556709182981884</v>
      </c>
      <c r="C42" s="64">
        <v>0.87657513284071698</v>
      </c>
      <c r="D42" s="64">
        <v>0.89225670277763558</v>
      </c>
      <c r="E42" s="64">
        <v>0.90512529612284442</v>
      </c>
      <c r="F42" s="64">
        <v>0.91854672038455265</v>
      </c>
      <c r="G42" s="64">
        <v>0.93310240933391242</v>
      </c>
      <c r="H42" s="64">
        <v>0.95038989760815407</v>
      </c>
      <c r="I42" s="64">
        <v>0.96310901964306017</v>
      </c>
      <c r="J42" s="64">
        <v>0.971787031776284</v>
      </c>
    </row>
    <row r="43" spans="1:10">
      <c r="A43" s="39" t="s">
        <v>68</v>
      </c>
      <c r="B43" s="64">
        <v>0.703412815813929</v>
      </c>
      <c r="C43" s="64">
        <v>0.76150714922801144</v>
      </c>
      <c r="D43" s="64">
        <v>0.8056114723851644</v>
      </c>
      <c r="E43" s="64">
        <v>0.84089386627234464</v>
      </c>
      <c r="F43" s="64">
        <v>0.90766220321317981</v>
      </c>
      <c r="G43" s="64">
        <v>1.0025322003191877</v>
      </c>
      <c r="H43" s="64">
        <v>1.0354127085148568</v>
      </c>
      <c r="I43" s="64">
        <v>1.0667242259507888</v>
      </c>
      <c r="J43" s="64">
        <v>1.105938527804962</v>
      </c>
    </row>
    <row r="44" spans="1:10">
      <c r="A44" s="39" t="s">
        <v>69</v>
      </c>
      <c r="B44" s="64">
        <v>1.3680905782939501</v>
      </c>
      <c r="C44" s="64">
        <v>1.406809026243808</v>
      </c>
      <c r="D44" s="64">
        <v>1.4334187978247761</v>
      </c>
      <c r="E44" s="64">
        <v>1.4473635249674799</v>
      </c>
      <c r="F44" s="64">
        <v>1.4658252185062219</v>
      </c>
      <c r="G44" s="64">
        <v>1.491965544154332</v>
      </c>
      <c r="H44" s="64">
        <v>1.4931135273260918</v>
      </c>
      <c r="I44" s="64">
        <v>1.4906680412497502</v>
      </c>
      <c r="J44" s="64">
        <v>1.4878564248908539</v>
      </c>
    </row>
    <row r="45" spans="1:10">
      <c r="A45" s="39" t="s">
        <v>70</v>
      </c>
      <c r="B45" s="64">
        <v>1.617840695722532</v>
      </c>
      <c r="C45" s="64">
        <v>1.655849345791274</v>
      </c>
      <c r="D45" s="64">
        <v>1.6735269221084319</v>
      </c>
      <c r="E45" s="64">
        <v>1.7000397485721137</v>
      </c>
      <c r="F45" s="64">
        <v>1.729473380216356</v>
      </c>
      <c r="G45" s="64">
        <v>1.7326531346545981</v>
      </c>
      <c r="H45" s="64">
        <v>1.7217744862406719</v>
      </c>
      <c r="I45" s="64">
        <v>1.7186308273480002</v>
      </c>
      <c r="J45" s="64">
        <v>1.7079006598905841</v>
      </c>
    </row>
    <row r="46" spans="1:10">
      <c r="A46" s="47" t="s">
        <v>71</v>
      </c>
      <c r="B46" s="66">
        <v>0.6762771048393984</v>
      </c>
      <c r="C46" s="66">
        <v>0.66697434208080197</v>
      </c>
      <c r="D46" s="66">
        <v>0.66391849824380045</v>
      </c>
      <c r="E46" s="66">
        <v>0.66061184953567376</v>
      </c>
      <c r="F46" s="66">
        <v>0.67976764914072696</v>
      </c>
      <c r="G46" s="66">
        <v>0.69257846596762618</v>
      </c>
      <c r="H46" s="66">
        <v>0.70832324475265884</v>
      </c>
      <c r="I46" s="66">
        <v>0.73196738197192901</v>
      </c>
      <c r="J46" s="66">
        <v>0.75979897748026137</v>
      </c>
    </row>
    <row r="47" spans="1:10">
      <c r="A47" s="2" t="s">
        <v>81</v>
      </c>
      <c r="B47" s="2"/>
      <c r="C47" s="2"/>
      <c r="D47" s="2"/>
      <c r="E47" s="2"/>
      <c r="F47" s="2"/>
      <c r="G47" s="2"/>
      <c r="H47" s="2"/>
      <c r="I47" s="2"/>
      <c r="J47" s="2"/>
    </row>
    <row r="48" spans="1:10" ht="25.5" customHeight="1">
      <c r="A48" s="245" t="s">
        <v>391</v>
      </c>
      <c r="B48" s="245"/>
      <c r="C48" s="245"/>
      <c r="D48" s="245"/>
      <c r="E48" s="245"/>
      <c r="F48" s="245"/>
      <c r="G48" s="245"/>
      <c r="H48" s="245"/>
      <c r="I48" s="245"/>
      <c r="J48" s="245"/>
    </row>
    <row r="49" spans="1:10" ht="24" customHeight="1">
      <c r="A49" s="245" t="s">
        <v>80</v>
      </c>
      <c r="B49" s="245"/>
      <c r="C49" s="245"/>
      <c r="D49" s="245"/>
      <c r="E49" s="245"/>
      <c r="F49" s="245"/>
      <c r="G49" s="245"/>
      <c r="H49" s="245"/>
      <c r="I49" s="245"/>
      <c r="J49" s="245"/>
    </row>
    <row r="50" spans="1:10" ht="16.5" customHeight="1">
      <c r="A50" s="247" t="s">
        <v>97</v>
      </c>
      <c r="B50" s="247"/>
      <c r="C50" s="247"/>
      <c r="D50" s="247"/>
      <c r="E50" s="247"/>
      <c r="F50" s="247"/>
      <c r="G50" s="247"/>
      <c r="H50" s="247"/>
      <c r="I50" s="247"/>
      <c r="J50" s="247"/>
    </row>
    <row r="51" spans="1:10" ht="19.5" customHeight="1">
      <c r="A51" s="247"/>
      <c r="B51" s="247"/>
      <c r="C51" s="247"/>
      <c r="D51" s="247"/>
      <c r="E51" s="247"/>
      <c r="F51" s="247"/>
      <c r="G51" s="247"/>
      <c r="H51" s="247"/>
      <c r="I51" s="247"/>
      <c r="J51" s="247"/>
    </row>
  </sheetData>
  <mergeCells count="4">
    <mergeCell ref="A48:J48"/>
    <mergeCell ref="A49:J49"/>
    <mergeCell ref="A6:J6"/>
    <mergeCell ref="A50:J51"/>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M21"/>
  <sheetViews>
    <sheetView showGridLines="0" zoomScale="80" zoomScaleNormal="80" workbookViewId="0">
      <selection activeCell="O8" sqref="O8"/>
    </sheetView>
  </sheetViews>
  <sheetFormatPr baseColWidth="10" defaultRowHeight="18.75"/>
  <cols>
    <col min="1" max="1" width="11.42578125" style="1"/>
    <col min="2" max="2" width="18.28515625" style="1" customWidth="1"/>
    <col min="3" max="11" width="13.5703125" style="1" customWidth="1"/>
    <col min="12" max="12" width="18.7109375" style="1" customWidth="1"/>
    <col min="13" max="13" width="11.42578125" style="1" customWidth="1"/>
    <col min="14" max="16384" width="11.42578125" style="1"/>
  </cols>
  <sheetData>
    <row r="7" spans="1:13">
      <c r="A7" s="67" t="s">
        <v>367</v>
      </c>
      <c r="B7" s="68"/>
      <c r="C7" s="68"/>
      <c r="D7" s="68"/>
      <c r="E7" s="68"/>
      <c r="F7" s="68"/>
      <c r="G7" s="68"/>
      <c r="H7" s="68"/>
      <c r="I7" s="68"/>
      <c r="J7" s="68"/>
      <c r="K7" s="68"/>
      <c r="L7" s="68"/>
      <c r="M7" s="68"/>
    </row>
    <row r="8" spans="1:13" ht="56.25">
      <c r="A8" s="69" t="s">
        <v>166</v>
      </c>
      <c r="B8" s="70" t="s">
        <v>167</v>
      </c>
      <c r="C8" s="69" t="s">
        <v>35</v>
      </c>
      <c r="D8" s="69" t="s">
        <v>168</v>
      </c>
      <c r="E8" s="69" t="s">
        <v>48</v>
      </c>
      <c r="F8" s="69" t="s">
        <v>54</v>
      </c>
      <c r="G8" s="69" t="s">
        <v>55</v>
      </c>
      <c r="H8" s="70" t="s">
        <v>65</v>
      </c>
      <c r="I8" s="70" t="s">
        <v>44</v>
      </c>
      <c r="J8" s="69" t="s">
        <v>70</v>
      </c>
      <c r="K8" s="69" t="s">
        <v>169</v>
      </c>
      <c r="L8" s="70" t="s">
        <v>170</v>
      </c>
      <c r="M8" s="69" t="s">
        <v>72</v>
      </c>
    </row>
    <row r="9" spans="1:13">
      <c r="A9" s="71">
        <v>2008</v>
      </c>
      <c r="B9" s="72">
        <v>685</v>
      </c>
      <c r="C9" s="72">
        <v>1405</v>
      </c>
      <c r="D9" s="72">
        <v>8210</v>
      </c>
      <c r="E9" s="72">
        <v>694</v>
      </c>
      <c r="F9" s="72">
        <v>272</v>
      </c>
      <c r="G9" s="72">
        <v>630</v>
      </c>
      <c r="H9" s="72">
        <v>449</v>
      </c>
      <c r="I9" s="72">
        <v>197</v>
      </c>
      <c r="J9" s="72">
        <v>1014</v>
      </c>
      <c r="K9" s="72">
        <v>3025</v>
      </c>
      <c r="L9" s="72">
        <v>15896</v>
      </c>
      <c r="M9" s="72">
        <v>16581.068642745711</v>
      </c>
    </row>
    <row r="10" spans="1:13">
      <c r="A10" s="71">
        <v>2009</v>
      </c>
      <c r="B10" s="72">
        <v>822</v>
      </c>
      <c r="C10" s="72">
        <v>1232</v>
      </c>
      <c r="D10" s="72">
        <v>6714</v>
      </c>
      <c r="E10" s="72">
        <v>661</v>
      </c>
      <c r="F10" s="72">
        <v>234</v>
      </c>
      <c r="G10" s="72">
        <v>632</v>
      </c>
      <c r="H10" s="72">
        <v>399</v>
      </c>
      <c r="I10" s="72">
        <v>157</v>
      </c>
      <c r="J10" s="72">
        <v>923</v>
      </c>
      <c r="K10" s="72">
        <v>2507</v>
      </c>
      <c r="L10" s="72">
        <v>13459</v>
      </c>
      <c r="M10" s="72">
        <v>14281.2</v>
      </c>
    </row>
    <row r="11" spans="1:13">
      <c r="A11" s="71">
        <v>2010</v>
      </c>
      <c r="B11" s="72">
        <v>951</v>
      </c>
      <c r="C11" s="72">
        <v>1235</v>
      </c>
      <c r="D11" s="72">
        <v>6805</v>
      </c>
      <c r="E11" s="72">
        <v>623</v>
      </c>
      <c r="F11" s="72">
        <v>213</v>
      </c>
      <c r="G11" s="72">
        <v>743</v>
      </c>
      <c r="H11" s="72">
        <v>392</v>
      </c>
      <c r="I11" s="72">
        <v>191</v>
      </c>
      <c r="J11" s="72">
        <v>843</v>
      </c>
      <c r="K11" s="72">
        <v>2580</v>
      </c>
      <c r="L11" s="72">
        <v>13625</v>
      </c>
      <c r="M11" s="72">
        <v>14576.156934306569</v>
      </c>
    </row>
    <row r="12" spans="1:13">
      <c r="A12" s="71">
        <v>2011</v>
      </c>
      <c r="B12" s="72">
        <v>1065</v>
      </c>
      <c r="C12" s="72">
        <v>1252</v>
      </c>
      <c r="D12" s="72">
        <v>6182</v>
      </c>
      <c r="E12" s="72">
        <v>546</v>
      </c>
      <c r="F12" s="72">
        <v>241</v>
      </c>
      <c r="G12" s="72">
        <v>759</v>
      </c>
      <c r="H12" s="72">
        <v>403</v>
      </c>
      <c r="I12" s="72">
        <v>180</v>
      </c>
      <c r="J12" s="72">
        <v>820</v>
      </c>
      <c r="K12" s="72">
        <v>2607</v>
      </c>
      <c r="L12" s="72">
        <v>12990</v>
      </c>
      <c r="M12" s="72">
        <v>14055.119873817035</v>
      </c>
    </row>
    <row r="13" spans="1:13">
      <c r="A13" s="71">
        <v>2012</v>
      </c>
      <c r="B13" s="72">
        <v>1292</v>
      </c>
      <c r="C13" s="72">
        <v>1293</v>
      </c>
      <c r="D13" s="72">
        <v>6609</v>
      </c>
      <c r="E13" s="72">
        <v>582</v>
      </c>
      <c r="F13" s="72">
        <v>282</v>
      </c>
      <c r="G13" s="72">
        <v>992</v>
      </c>
      <c r="H13" s="72">
        <v>428</v>
      </c>
      <c r="I13" s="72">
        <v>251</v>
      </c>
      <c r="J13" s="72">
        <v>939</v>
      </c>
      <c r="K13" s="72">
        <v>2646</v>
      </c>
      <c r="L13" s="72">
        <v>14022</v>
      </c>
      <c r="M13" s="72">
        <v>15314.213145539907</v>
      </c>
    </row>
    <row r="14" spans="1:13">
      <c r="A14" s="71">
        <v>2013</v>
      </c>
      <c r="B14" s="72">
        <v>1211</v>
      </c>
      <c r="C14" s="72">
        <v>1316</v>
      </c>
      <c r="D14" s="72">
        <v>6638</v>
      </c>
      <c r="E14" s="72">
        <v>636</v>
      </c>
      <c r="F14" s="72">
        <v>246</v>
      </c>
      <c r="G14" s="72">
        <v>1058</v>
      </c>
      <c r="H14" s="72">
        <v>370</v>
      </c>
      <c r="I14" s="72">
        <v>210</v>
      </c>
      <c r="J14" s="72">
        <v>1042</v>
      </c>
      <c r="K14" s="72">
        <v>2717</v>
      </c>
      <c r="L14" s="72">
        <v>14233</v>
      </c>
      <c r="M14" s="72">
        <v>15443.937306501548</v>
      </c>
    </row>
    <row r="15" spans="1:13">
      <c r="A15" s="71">
        <v>2014</v>
      </c>
      <c r="B15" s="72">
        <v>1244</v>
      </c>
      <c r="C15" s="72">
        <v>1346</v>
      </c>
      <c r="D15" s="72">
        <v>7269</v>
      </c>
      <c r="E15" s="72">
        <v>600</v>
      </c>
      <c r="F15" s="72">
        <v>268</v>
      </c>
      <c r="G15" s="72">
        <v>946</v>
      </c>
      <c r="H15" s="72">
        <v>323</v>
      </c>
      <c r="I15" s="72">
        <v>218</v>
      </c>
      <c r="J15" s="72">
        <v>1002</v>
      </c>
      <c r="K15" s="72">
        <v>2919</v>
      </c>
      <c r="L15" s="72">
        <v>14891</v>
      </c>
      <c r="M15" s="72">
        <v>16135.02725020644</v>
      </c>
    </row>
    <row r="16" spans="1:13">
      <c r="A16" s="71">
        <v>2015</v>
      </c>
      <c r="B16" s="72">
        <v>1364</v>
      </c>
      <c r="C16" s="72">
        <v>1265</v>
      </c>
      <c r="D16" s="72">
        <v>8704</v>
      </c>
      <c r="E16" s="72">
        <v>676</v>
      </c>
      <c r="F16" s="72">
        <v>285</v>
      </c>
      <c r="G16" s="72">
        <v>1031</v>
      </c>
      <c r="H16" s="72">
        <v>380</v>
      </c>
      <c r="I16" s="72">
        <v>215</v>
      </c>
      <c r="J16" s="72">
        <v>904</v>
      </c>
      <c r="K16" s="72">
        <v>3247</v>
      </c>
      <c r="L16" s="72">
        <v>16707</v>
      </c>
      <c r="M16" s="72">
        <v>18071.096463022506</v>
      </c>
    </row>
    <row r="17" spans="1:13">
      <c r="A17" s="71">
        <v>2016</v>
      </c>
      <c r="B17" s="72">
        <v>1310</v>
      </c>
      <c r="C17" s="72">
        <v>1153</v>
      </c>
      <c r="D17" s="72">
        <v>8262</v>
      </c>
      <c r="E17" s="72">
        <v>594</v>
      </c>
      <c r="F17" s="72">
        <v>301</v>
      </c>
      <c r="G17" s="72">
        <v>1181</v>
      </c>
      <c r="H17" s="72">
        <v>319</v>
      </c>
      <c r="I17" s="72">
        <v>204</v>
      </c>
      <c r="J17" s="72">
        <v>968</v>
      </c>
      <c r="K17" s="72">
        <v>3121</v>
      </c>
      <c r="L17" s="72">
        <v>16103</v>
      </c>
      <c r="M17" s="72">
        <v>17412.960410557185</v>
      </c>
    </row>
    <row r="18" spans="1:13">
      <c r="A18" s="71">
        <v>2017</v>
      </c>
      <c r="B18" s="72">
        <v>1334</v>
      </c>
      <c r="C18" s="72">
        <v>1106</v>
      </c>
      <c r="D18" s="72">
        <v>8370</v>
      </c>
      <c r="E18" s="72">
        <v>585</v>
      </c>
      <c r="F18" s="72">
        <v>287</v>
      </c>
      <c r="G18" s="72">
        <v>1274</v>
      </c>
      <c r="H18" s="72">
        <v>379</v>
      </c>
      <c r="I18" s="72">
        <v>186</v>
      </c>
      <c r="J18" s="72">
        <v>897</v>
      </c>
      <c r="K18" s="72">
        <v>2766</v>
      </c>
      <c r="L18" s="72">
        <v>15850</v>
      </c>
      <c r="M18" s="72">
        <v>17184.018320610689</v>
      </c>
    </row>
    <row r="19" spans="1:13">
      <c r="A19" s="71">
        <v>2018</v>
      </c>
      <c r="B19" s="73">
        <v>1555</v>
      </c>
      <c r="C19" s="73">
        <v>1155</v>
      </c>
      <c r="D19" s="73">
        <v>7173</v>
      </c>
      <c r="E19" s="73">
        <v>520</v>
      </c>
      <c r="F19" s="73">
        <v>307</v>
      </c>
      <c r="G19" s="73">
        <v>1191</v>
      </c>
      <c r="H19" s="73">
        <v>423</v>
      </c>
      <c r="I19" s="73">
        <v>197</v>
      </c>
      <c r="J19" s="73">
        <v>905</v>
      </c>
      <c r="K19" s="73">
        <v>2998</v>
      </c>
      <c r="L19" s="73">
        <v>14869</v>
      </c>
      <c r="M19" s="73">
        <f>SUM(B19,L19)</f>
        <v>16424</v>
      </c>
    </row>
    <row r="20" spans="1:13">
      <c r="A20" s="74">
        <v>2019</v>
      </c>
      <c r="B20" s="75">
        <v>1305</v>
      </c>
      <c r="C20" s="75">
        <v>994</v>
      </c>
      <c r="D20" s="75">
        <v>6978</v>
      </c>
      <c r="E20" s="75">
        <v>510</v>
      </c>
      <c r="F20" s="75">
        <v>265</v>
      </c>
      <c r="G20" s="75">
        <v>1156</v>
      </c>
      <c r="H20" s="75">
        <v>355</v>
      </c>
      <c r="I20" s="75">
        <v>178</v>
      </c>
      <c r="J20" s="75">
        <v>745</v>
      </c>
      <c r="K20" s="75">
        <v>3455</v>
      </c>
      <c r="L20" s="75">
        <v>14636</v>
      </c>
      <c r="M20" s="75">
        <f>SUM(B20,L20)</f>
        <v>15941</v>
      </c>
    </row>
    <row r="21" spans="1:13" ht="40.5" customHeight="1">
      <c r="A21" s="252" t="s">
        <v>171</v>
      </c>
      <c r="B21" s="252"/>
      <c r="C21" s="252"/>
      <c r="D21" s="252"/>
      <c r="E21" s="252"/>
      <c r="F21" s="252"/>
      <c r="G21" s="252"/>
      <c r="H21" s="252"/>
      <c r="I21" s="252"/>
      <c r="J21" s="252"/>
      <c r="K21" s="252"/>
      <c r="L21" s="252"/>
      <c r="M21" s="252"/>
    </row>
  </sheetData>
  <mergeCells count="1">
    <mergeCell ref="A21:M21"/>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P22"/>
  <sheetViews>
    <sheetView showGridLines="0" zoomScale="57" zoomScaleNormal="57" workbookViewId="0">
      <selection activeCell="T8" sqref="T8"/>
    </sheetView>
  </sheetViews>
  <sheetFormatPr baseColWidth="10" defaultRowHeight="18.75"/>
  <cols>
    <col min="1" max="1" width="11.42578125" style="1"/>
    <col min="2" max="2" width="19.5703125" style="1" customWidth="1"/>
    <col min="3" max="11" width="14" style="1" customWidth="1"/>
    <col min="12" max="12" width="18.5703125" style="1" customWidth="1"/>
    <col min="13" max="16384" width="11.42578125" style="1"/>
  </cols>
  <sheetData>
    <row r="7" spans="1:13">
      <c r="A7" s="77" t="s">
        <v>368</v>
      </c>
      <c r="B7" s="78"/>
      <c r="C7" s="77"/>
      <c r="D7" s="77"/>
      <c r="E7" s="77"/>
      <c r="F7" s="77"/>
      <c r="G7" s="77"/>
      <c r="H7" s="78"/>
      <c r="I7" s="78"/>
      <c r="J7" s="79"/>
      <c r="K7" s="79"/>
      <c r="L7" s="79"/>
      <c r="M7" s="79"/>
    </row>
    <row r="8" spans="1:13" ht="75">
      <c r="A8" s="80" t="s">
        <v>166</v>
      </c>
      <c r="B8" s="80" t="s">
        <v>172</v>
      </c>
      <c r="C8" s="80" t="s">
        <v>35</v>
      </c>
      <c r="D8" s="80" t="s">
        <v>168</v>
      </c>
      <c r="E8" s="80" t="s">
        <v>48</v>
      </c>
      <c r="F8" s="80" t="s">
        <v>54</v>
      </c>
      <c r="G8" s="80" t="s">
        <v>55</v>
      </c>
      <c r="H8" s="80" t="s">
        <v>65</v>
      </c>
      <c r="I8" s="80" t="s">
        <v>44</v>
      </c>
      <c r="J8" s="80" t="s">
        <v>70</v>
      </c>
      <c r="K8" s="80" t="s">
        <v>169</v>
      </c>
      <c r="L8" s="80" t="s">
        <v>173</v>
      </c>
      <c r="M8" s="80" t="s">
        <v>72</v>
      </c>
    </row>
    <row r="9" spans="1:13">
      <c r="A9" s="81">
        <v>2008</v>
      </c>
      <c r="B9" s="72">
        <v>197</v>
      </c>
      <c r="C9" s="72">
        <v>899</v>
      </c>
      <c r="D9" s="72">
        <v>5483</v>
      </c>
      <c r="E9" s="72">
        <v>682</v>
      </c>
      <c r="F9" s="82">
        <v>154</v>
      </c>
      <c r="G9" s="72">
        <v>407</v>
      </c>
      <c r="H9" s="72">
        <v>252</v>
      </c>
      <c r="I9" s="82">
        <v>90</v>
      </c>
      <c r="J9" s="72">
        <v>538</v>
      </c>
      <c r="K9" s="72">
        <v>1738</v>
      </c>
      <c r="L9" s="83">
        <v>10243</v>
      </c>
      <c r="M9" s="72">
        <v>10440</v>
      </c>
    </row>
    <row r="10" spans="1:13">
      <c r="A10" s="81">
        <v>2009</v>
      </c>
      <c r="B10" s="72">
        <v>213</v>
      </c>
      <c r="C10" s="72">
        <v>786</v>
      </c>
      <c r="D10" s="72">
        <v>4831</v>
      </c>
      <c r="E10" s="72">
        <v>592</v>
      </c>
      <c r="F10" s="82">
        <v>156</v>
      </c>
      <c r="G10" s="72">
        <v>399</v>
      </c>
      <c r="H10" s="72">
        <v>266</v>
      </c>
      <c r="I10" s="82">
        <v>99</v>
      </c>
      <c r="J10" s="72">
        <v>553</v>
      </c>
      <c r="K10" s="72">
        <v>1734</v>
      </c>
      <c r="L10" s="83">
        <v>9416</v>
      </c>
      <c r="M10" s="72">
        <v>9629</v>
      </c>
    </row>
    <row r="11" spans="1:13">
      <c r="A11" s="81">
        <v>2010</v>
      </c>
      <c r="B11" s="72">
        <v>229</v>
      </c>
      <c r="C11" s="72">
        <v>712</v>
      </c>
      <c r="D11" s="72">
        <v>4769</v>
      </c>
      <c r="E11" s="72">
        <v>439</v>
      </c>
      <c r="F11" s="82">
        <v>153</v>
      </c>
      <c r="G11" s="72">
        <v>401</v>
      </c>
      <c r="H11" s="72">
        <v>206</v>
      </c>
      <c r="I11" s="82">
        <v>106</v>
      </c>
      <c r="J11" s="72">
        <v>585</v>
      </c>
      <c r="K11" s="72">
        <v>1799</v>
      </c>
      <c r="L11" s="83">
        <v>9170</v>
      </c>
      <c r="M11" s="72">
        <v>9399</v>
      </c>
    </row>
    <row r="12" spans="1:13">
      <c r="A12" s="81">
        <v>2011</v>
      </c>
      <c r="B12" s="72">
        <v>245</v>
      </c>
      <c r="C12" s="72">
        <v>960</v>
      </c>
      <c r="D12" s="72">
        <v>5612</v>
      </c>
      <c r="E12" s="72">
        <v>551</v>
      </c>
      <c r="F12" s="82">
        <v>221</v>
      </c>
      <c r="G12" s="72">
        <v>579</v>
      </c>
      <c r="H12" s="72">
        <v>302</v>
      </c>
      <c r="I12" s="82">
        <v>141</v>
      </c>
      <c r="J12" s="72">
        <v>775</v>
      </c>
      <c r="K12" s="72">
        <v>2099</v>
      </c>
      <c r="L12" s="83">
        <v>11240</v>
      </c>
      <c r="M12" s="72">
        <v>11485</v>
      </c>
    </row>
    <row r="13" spans="1:13">
      <c r="A13" s="81">
        <v>2012</v>
      </c>
      <c r="B13" s="72">
        <v>281</v>
      </c>
      <c r="C13" s="72">
        <v>1027</v>
      </c>
      <c r="D13" s="72">
        <v>5924</v>
      </c>
      <c r="E13" s="72">
        <v>568</v>
      </c>
      <c r="F13" s="82">
        <v>203</v>
      </c>
      <c r="G13" s="72">
        <v>794</v>
      </c>
      <c r="H13" s="72">
        <v>305</v>
      </c>
      <c r="I13" s="82">
        <v>142</v>
      </c>
      <c r="J13" s="72">
        <v>753</v>
      </c>
      <c r="K13" s="72">
        <v>2333</v>
      </c>
      <c r="L13" s="83">
        <v>12049</v>
      </c>
      <c r="M13" s="72">
        <v>12330</v>
      </c>
    </row>
    <row r="14" spans="1:13">
      <c r="A14" s="81">
        <v>2013</v>
      </c>
      <c r="B14" s="72">
        <v>302</v>
      </c>
      <c r="C14" s="72">
        <v>939</v>
      </c>
      <c r="D14" s="72">
        <v>4792</v>
      </c>
      <c r="E14" s="72">
        <v>500</v>
      </c>
      <c r="F14" s="82">
        <v>207</v>
      </c>
      <c r="G14" s="72">
        <v>665</v>
      </c>
      <c r="H14" s="72">
        <v>257</v>
      </c>
      <c r="I14" s="82">
        <v>107</v>
      </c>
      <c r="J14" s="72">
        <v>630</v>
      </c>
      <c r="K14" s="72">
        <v>1944</v>
      </c>
      <c r="L14" s="83">
        <v>10041</v>
      </c>
      <c r="M14" s="72">
        <v>10343</v>
      </c>
    </row>
    <row r="15" spans="1:13">
      <c r="A15" s="81">
        <v>2014</v>
      </c>
      <c r="B15" s="72">
        <v>305</v>
      </c>
      <c r="C15" s="72">
        <v>886</v>
      </c>
      <c r="D15" s="72">
        <v>4514</v>
      </c>
      <c r="E15" s="72">
        <v>398</v>
      </c>
      <c r="F15" s="82">
        <v>195</v>
      </c>
      <c r="G15" s="72">
        <v>709</v>
      </c>
      <c r="H15" s="72">
        <v>243</v>
      </c>
      <c r="I15" s="82">
        <v>116</v>
      </c>
      <c r="J15" s="72">
        <v>570</v>
      </c>
      <c r="K15" s="72">
        <v>1883</v>
      </c>
      <c r="L15" s="83">
        <v>9514</v>
      </c>
      <c r="M15" s="72">
        <v>9819</v>
      </c>
    </row>
    <row r="16" spans="1:13">
      <c r="A16" s="81">
        <v>2015</v>
      </c>
      <c r="B16" s="72">
        <v>410</v>
      </c>
      <c r="C16" s="72">
        <v>805</v>
      </c>
      <c r="D16" s="72">
        <v>4270</v>
      </c>
      <c r="E16" s="72">
        <v>432</v>
      </c>
      <c r="F16" s="82">
        <v>193</v>
      </c>
      <c r="G16" s="72">
        <v>601</v>
      </c>
      <c r="H16" s="72">
        <v>237</v>
      </c>
      <c r="I16" s="82">
        <v>123</v>
      </c>
      <c r="J16" s="72">
        <v>532</v>
      </c>
      <c r="K16" s="72">
        <v>1735</v>
      </c>
      <c r="L16" s="83">
        <v>8928</v>
      </c>
      <c r="M16" s="72">
        <v>9338</v>
      </c>
    </row>
    <row r="17" spans="1:16">
      <c r="A17" s="81">
        <v>2016</v>
      </c>
      <c r="B17" s="72">
        <v>426</v>
      </c>
      <c r="C17" s="72">
        <v>653</v>
      </c>
      <c r="D17" s="72">
        <v>4032</v>
      </c>
      <c r="E17" s="72">
        <v>380</v>
      </c>
      <c r="F17" s="82">
        <v>137</v>
      </c>
      <c r="G17" s="72">
        <v>566</v>
      </c>
      <c r="H17" s="72">
        <v>196</v>
      </c>
      <c r="I17" s="82">
        <v>110</v>
      </c>
      <c r="J17" s="72">
        <v>497</v>
      </c>
      <c r="K17" s="72">
        <v>1660</v>
      </c>
      <c r="L17" s="83">
        <v>8231</v>
      </c>
      <c r="M17" s="72">
        <v>8657</v>
      </c>
    </row>
    <row r="18" spans="1:16">
      <c r="A18" s="81">
        <v>2017</v>
      </c>
      <c r="B18" s="72">
        <v>407</v>
      </c>
      <c r="C18" s="72">
        <v>625</v>
      </c>
      <c r="D18" s="72">
        <v>3950</v>
      </c>
      <c r="E18" s="72">
        <v>359</v>
      </c>
      <c r="F18" s="72">
        <v>138</v>
      </c>
      <c r="G18" s="72">
        <v>570</v>
      </c>
      <c r="H18" s="72">
        <v>179</v>
      </c>
      <c r="I18" s="82">
        <v>119</v>
      </c>
      <c r="J18" s="72">
        <v>492</v>
      </c>
      <c r="K18" s="72">
        <v>1671</v>
      </c>
      <c r="L18" s="83">
        <v>8103</v>
      </c>
      <c r="M18" s="72">
        <v>8510</v>
      </c>
      <c r="N18" s="76"/>
      <c r="O18" s="76"/>
      <c r="P18" s="76"/>
    </row>
    <row r="19" spans="1:16">
      <c r="A19" s="84">
        <v>2018</v>
      </c>
      <c r="B19" s="73">
        <v>457</v>
      </c>
      <c r="C19" s="73">
        <v>676</v>
      </c>
      <c r="D19" s="73">
        <v>4176</v>
      </c>
      <c r="E19" s="73">
        <v>328</v>
      </c>
      <c r="F19" s="73">
        <v>139</v>
      </c>
      <c r="G19" s="73">
        <v>615</v>
      </c>
      <c r="H19" s="73">
        <v>142</v>
      </c>
      <c r="I19" s="82">
        <v>105</v>
      </c>
      <c r="J19" s="73">
        <v>427</v>
      </c>
      <c r="K19" s="73">
        <v>1856</v>
      </c>
      <c r="L19" s="83">
        <v>8464</v>
      </c>
      <c r="M19" s="73">
        <v>8921</v>
      </c>
      <c r="N19" s="76"/>
      <c r="O19" s="76"/>
      <c r="P19" s="76"/>
    </row>
    <row r="20" spans="1:16">
      <c r="A20" s="85">
        <v>2019</v>
      </c>
      <c r="B20" s="75">
        <v>438</v>
      </c>
      <c r="C20" s="75">
        <v>596</v>
      </c>
      <c r="D20" s="75">
        <v>4074</v>
      </c>
      <c r="E20" s="75">
        <v>275</v>
      </c>
      <c r="F20" s="75">
        <v>176</v>
      </c>
      <c r="G20" s="75">
        <v>751</v>
      </c>
      <c r="H20" s="75">
        <v>167</v>
      </c>
      <c r="I20" s="86">
        <v>106</v>
      </c>
      <c r="J20" s="75">
        <v>432</v>
      </c>
      <c r="K20" s="75">
        <v>1687</v>
      </c>
      <c r="L20" s="87">
        <v>8264</v>
      </c>
      <c r="M20" s="75">
        <v>8702</v>
      </c>
      <c r="N20" s="76"/>
      <c r="O20" s="76"/>
      <c r="P20" s="76"/>
    </row>
    <row r="21" spans="1:16">
      <c r="A21" s="253" t="s">
        <v>171</v>
      </c>
      <c r="B21" s="253"/>
      <c r="C21" s="253"/>
      <c r="D21" s="253"/>
      <c r="E21" s="253"/>
      <c r="F21" s="253"/>
      <c r="G21" s="253"/>
      <c r="H21" s="253"/>
      <c r="I21" s="253"/>
      <c r="J21" s="253"/>
      <c r="K21" s="253"/>
      <c r="L21" s="253"/>
      <c r="M21" s="253"/>
    </row>
    <row r="22" spans="1:16" ht="49.5" customHeight="1">
      <c r="A22" s="254" t="s">
        <v>174</v>
      </c>
      <c r="B22" s="254"/>
      <c r="C22" s="254"/>
      <c r="D22" s="254"/>
      <c r="E22" s="254"/>
      <c r="F22" s="254"/>
      <c r="G22" s="254"/>
      <c r="H22" s="254"/>
      <c r="I22" s="254"/>
      <c r="J22" s="254"/>
      <c r="K22" s="254"/>
      <c r="L22" s="254"/>
      <c r="M22" s="254"/>
    </row>
  </sheetData>
  <mergeCells count="2">
    <mergeCell ref="A21:M21"/>
    <mergeCell ref="A22:M22"/>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M44"/>
  <sheetViews>
    <sheetView showGridLines="0" topLeftCell="A22" zoomScale="73" zoomScaleNormal="73" workbookViewId="0"/>
  </sheetViews>
  <sheetFormatPr baseColWidth="10" defaultRowHeight="18.75"/>
  <cols>
    <col min="1" max="1" width="28.5703125" style="1" customWidth="1"/>
    <col min="2" max="16384" width="11.42578125" style="1"/>
  </cols>
  <sheetData>
    <row r="8" spans="1:13">
      <c r="A8" s="255" t="s">
        <v>175</v>
      </c>
      <c r="B8" s="255"/>
      <c r="C8" s="255"/>
      <c r="D8" s="255"/>
      <c r="E8" s="255"/>
      <c r="F8" s="255"/>
      <c r="G8" s="255"/>
      <c r="H8" s="255"/>
      <c r="I8" s="255"/>
      <c r="J8" s="255"/>
      <c r="K8" s="255"/>
      <c r="L8" s="255"/>
      <c r="M8" s="255"/>
    </row>
    <row r="9" spans="1:13">
      <c r="A9" s="88" t="s">
        <v>209</v>
      </c>
      <c r="B9" s="88">
        <v>2008</v>
      </c>
      <c r="C9" s="88">
        <v>2009</v>
      </c>
      <c r="D9" s="88">
        <v>2010</v>
      </c>
      <c r="E9" s="88">
        <v>2011</v>
      </c>
      <c r="F9" s="88">
        <v>2012</v>
      </c>
      <c r="G9" s="88">
        <v>2013</v>
      </c>
      <c r="H9" s="88">
        <v>2014</v>
      </c>
      <c r="I9" s="88">
        <v>2015</v>
      </c>
      <c r="J9" s="88">
        <v>2016</v>
      </c>
      <c r="K9" s="88">
        <v>2017</v>
      </c>
      <c r="L9" s="88">
        <v>2018</v>
      </c>
      <c r="M9" s="88">
        <v>2019</v>
      </c>
    </row>
    <row r="10" spans="1:13">
      <c r="A10" s="89" t="s">
        <v>176</v>
      </c>
      <c r="B10" s="92">
        <v>219</v>
      </c>
      <c r="C10" s="93">
        <v>233</v>
      </c>
      <c r="D10" s="92">
        <v>321</v>
      </c>
      <c r="E10" s="93">
        <v>308</v>
      </c>
      <c r="F10" s="93">
        <v>427</v>
      </c>
      <c r="G10" s="93">
        <v>390</v>
      </c>
      <c r="H10" s="93">
        <v>337</v>
      </c>
      <c r="I10" s="93">
        <v>367</v>
      </c>
      <c r="J10" s="93">
        <v>308</v>
      </c>
      <c r="K10" s="93">
        <v>333</v>
      </c>
      <c r="L10" s="93">
        <v>345</v>
      </c>
      <c r="M10" s="93">
        <v>295</v>
      </c>
    </row>
    <row r="11" spans="1:13">
      <c r="A11" s="89" t="s">
        <v>177</v>
      </c>
      <c r="B11" s="92">
        <v>63</v>
      </c>
      <c r="C11" s="93">
        <v>65</v>
      </c>
      <c r="D11" s="92">
        <v>70</v>
      </c>
      <c r="E11" s="93">
        <v>63</v>
      </c>
      <c r="F11" s="93">
        <v>94</v>
      </c>
      <c r="G11" s="93">
        <v>107</v>
      </c>
      <c r="H11" s="93">
        <v>115</v>
      </c>
      <c r="I11" s="93">
        <v>118</v>
      </c>
      <c r="J11" s="93">
        <v>152</v>
      </c>
      <c r="K11" s="93">
        <v>194</v>
      </c>
      <c r="L11" s="93">
        <v>219</v>
      </c>
      <c r="M11" s="93">
        <v>208</v>
      </c>
    </row>
    <row r="12" spans="1:13">
      <c r="A12" s="89" t="s">
        <v>178</v>
      </c>
      <c r="B12" s="92">
        <v>15</v>
      </c>
      <c r="C12" s="93">
        <v>20</v>
      </c>
      <c r="D12" s="92">
        <v>31</v>
      </c>
      <c r="E12" s="93">
        <v>42</v>
      </c>
      <c r="F12" s="93">
        <v>52</v>
      </c>
      <c r="G12" s="93">
        <v>33</v>
      </c>
      <c r="H12" s="93">
        <v>41</v>
      </c>
      <c r="I12" s="93">
        <v>38</v>
      </c>
      <c r="J12" s="93">
        <v>49</v>
      </c>
      <c r="K12" s="93">
        <v>51</v>
      </c>
      <c r="L12" s="93">
        <v>77</v>
      </c>
      <c r="M12" s="93">
        <v>88</v>
      </c>
    </row>
    <row r="13" spans="1:13">
      <c r="A13" s="89" t="s">
        <v>179</v>
      </c>
      <c r="B13" s="92">
        <v>97</v>
      </c>
      <c r="C13" s="93">
        <v>114</v>
      </c>
      <c r="D13" s="92">
        <v>110</v>
      </c>
      <c r="E13" s="93">
        <v>157</v>
      </c>
      <c r="F13" s="93">
        <v>146</v>
      </c>
      <c r="G13" s="93">
        <v>136</v>
      </c>
      <c r="H13" s="93">
        <v>141</v>
      </c>
      <c r="I13" s="93">
        <v>124</v>
      </c>
      <c r="J13" s="93">
        <v>87</v>
      </c>
      <c r="K13" s="93">
        <v>78</v>
      </c>
      <c r="L13" s="93">
        <v>100</v>
      </c>
      <c r="M13" s="93">
        <v>82</v>
      </c>
    </row>
    <row r="14" spans="1:13">
      <c r="A14" s="89" t="s">
        <v>180</v>
      </c>
      <c r="B14" s="92">
        <v>22</v>
      </c>
      <c r="C14" s="93">
        <v>48</v>
      </c>
      <c r="D14" s="92">
        <v>43</v>
      </c>
      <c r="E14" s="93">
        <v>69</v>
      </c>
      <c r="F14" s="93">
        <v>98</v>
      </c>
      <c r="G14" s="93">
        <v>70</v>
      </c>
      <c r="H14" s="93">
        <v>75</v>
      </c>
      <c r="I14" s="93">
        <v>80</v>
      </c>
      <c r="J14" s="93">
        <v>84</v>
      </c>
      <c r="K14" s="93">
        <v>90</v>
      </c>
      <c r="L14" s="93">
        <v>119</v>
      </c>
      <c r="M14" s="93">
        <v>71</v>
      </c>
    </row>
    <row r="15" spans="1:13">
      <c r="A15" s="89" t="s">
        <v>181</v>
      </c>
      <c r="B15" s="92">
        <v>51</v>
      </c>
      <c r="C15" s="93">
        <v>76</v>
      </c>
      <c r="D15" s="92">
        <v>80</v>
      </c>
      <c r="E15" s="93">
        <v>85</v>
      </c>
      <c r="F15" s="93">
        <v>95</v>
      </c>
      <c r="G15" s="93">
        <v>70</v>
      </c>
      <c r="H15" s="93">
        <v>90</v>
      </c>
      <c r="I15" s="93">
        <v>130</v>
      </c>
      <c r="J15" s="93">
        <v>94</v>
      </c>
      <c r="K15" s="93">
        <v>80</v>
      </c>
      <c r="L15" s="93">
        <v>85</v>
      </c>
      <c r="M15" s="93">
        <v>62</v>
      </c>
    </row>
    <row r="16" spans="1:13">
      <c r="A16" s="89" t="s">
        <v>182</v>
      </c>
      <c r="B16" s="92">
        <v>15</v>
      </c>
      <c r="C16" s="93">
        <v>11</v>
      </c>
      <c r="D16" s="92">
        <v>14</v>
      </c>
      <c r="E16" s="93">
        <v>20</v>
      </c>
      <c r="F16" s="93">
        <v>21</v>
      </c>
      <c r="G16" s="93">
        <v>23</v>
      </c>
      <c r="H16" s="93">
        <v>17</v>
      </c>
      <c r="I16" s="93">
        <v>28</v>
      </c>
      <c r="J16" s="93">
        <v>27</v>
      </c>
      <c r="K16" s="93">
        <v>26</v>
      </c>
      <c r="L16" s="93">
        <v>51</v>
      </c>
      <c r="M16" s="93">
        <v>51</v>
      </c>
    </row>
    <row r="17" spans="1:13">
      <c r="A17" s="89" t="s">
        <v>183</v>
      </c>
      <c r="B17" s="92">
        <v>1</v>
      </c>
      <c r="C17" s="93">
        <v>7</v>
      </c>
      <c r="D17" s="92">
        <v>12</v>
      </c>
      <c r="E17" s="93">
        <v>10</v>
      </c>
      <c r="F17" s="93">
        <v>9</v>
      </c>
      <c r="G17" s="93">
        <v>19</v>
      </c>
      <c r="H17" s="93">
        <v>30</v>
      </c>
      <c r="I17" s="93">
        <v>37</v>
      </c>
      <c r="J17" s="93">
        <v>14</v>
      </c>
      <c r="K17" s="93">
        <v>29</v>
      </c>
      <c r="L17" s="93">
        <v>31</v>
      </c>
      <c r="M17" s="93">
        <v>47</v>
      </c>
    </row>
    <row r="18" spans="1:13">
      <c r="A18" s="89" t="s">
        <v>184</v>
      </c>
      <c r="B18" s="92">
        <v>20</v>
      </c>
      <c r="C18" s="93">
        <v>24</v>
      </c>
      <c r="D18" s="92">
        <v>47</v>
      </c>
      <c r="E18" s="93">
        <v>44</v>
      </c>
      <c r="F18" s="93">
        <v>31</v>
      </c>
      <c r="G18" s="93">
        <v>48</v>
      </c>
      <c r="H18" s="93">
        <v>46</v>
      </c>
      <c r="I18" s="93">
        <v>55</v>
      </c>
      <c r="J18" s="93">
        <v>57</v>
      </c>
      <c r="K18" s="93">
        <v>62</v>
      </c>
      <c r="L18" s="93">
        <v>34</v>
      </c>
      <c r="M18" s="93">
        <v>45</v>
      </c>
    </row>
    <row r="19" spans="1:13">
      <c r="A19" s="89" t="s">
        <v>185</v>
      </c>
      <c r="B19" s="92">
        <v>32</v>
      </c>
      <c r="C19" s="93">
        <v>40</v>
      </c>
      <c r="D19" s="92">
        <v>36</v>
      </c>
      <c r="E19" s="93">
        <v>37</v>
      </c>
      <c r="F19" s="93">
        <v>43</v>
      </c>
      <c r="G19" s="93">
        <v>42</v>
      </c>
      <c r="H19" s="93">
        <v>55</v>
      </c>
      <c r="I19" s="93">
        <v>55</v>
      </c>
      <c r="J19" s="93">
        <v>71</v>
      </c>
      <c r="K19" s="93">
        <v>78</v>
      </c>
      <c r="L19" s="93">
        <v>67</v>
      </c>
      <c r="M19" s="93">
        <v>43</v>
      </c>
    </row>
    <row r="20" spans="1:13">
      <c r="A20" s="89" t="s">
        <v>186</v>
      </c>
      <c r="B20" s="92">
        <v>21</v>
      </c>
      <c r="C20" s="93">
        <v>28</v>
      </c>
      <c r="D20" s="92">
        <v>15</v>
      </c>
      <c r="E20" s="93">
        <v>24</v>
      </c>
      <c r="F20" s="93">
        <v>21</v>
      </c>
      <c r="G20" s="93">
        <v>28</v>
      </c>
      <c r="H20" s="93">
        <v>25</v>
      </c>
      <c r="I20" s="93">
        <v>42</v>
      </c>
      <c r="J20" s="93">
        <v>42</v>
      </c>
      <c r="K20" s="93">
        <v>32</v>
      </c>
      <c r="L20" s="93">
        <v>66</v>
      </c>
      <c r="M20" s="93">
        <v>42</v>
      </c>
    </row>
    <row r="21" spans="1:13">
      <c r="A21" s="89" t="s">
        <v>187</v>
      </c>
      <c r="B21" s="92">
        <v>11</v>
      </c>
      <c r="C21" s="93">
        <v>17</v>
      </c>
      <c r="D21" s="92">
        <v>12</v>
      </c>
      <c r="E21" s="93">
        <v>28</v>
      </c>
      <c r="F21" s="93">
        <v>40</v>
      </c>
      <c r="G21" s="93">
        <v>22</v>
      </c>
      <c r="H21" s="93">
        <v>52</v>
      </c>
      <c r="I21" s="93">
        <v>32</v>
      </c>
      <c r="J21" s="93">
        <v>28</v>
      </c>
      <c r="K21" s="93">
        <v>41</v>
      </c>
      <c r="L21" s="93">
        <v>35</v>
      </c>
      <c r="M21" s="93">
        <v>36</v>
      </c>
    </row>
    <row r="22" spans="1:13">
      <c r="A22" s="89" t="s">
        <v>188</v>
      </c>
      <c r="B22" s="92">
        <v>3</v>
      </c>
      <c r="C22" s="93">
        <v>11</v>
      </c>
      <c r="D22" s="92">
        <v>19</v>
      </c>
      <c r="E22" s="93">
        <v>18</v>
      </c>
      <c r="F22" s="93">
        <v>22</v>
      </c>
      <c r="G22" s="93">
        <v>20</v>
      </c>
      <c r="H22" s="93">
        <v>18</v>
      </c>
      <c r="I22" s="93">
        <v>12</v>
      </c>
      <c r="J22" s="93">
        <v>20</v>
      </c>
      <c r="K22" s="93">
        <v>25</v>
      </c>
      <c r="L22" s="93">
        <v>28</v>
      </c>
      <c r="M22" s="93">
        <v>27</v>
      </c>
    </row>
    <row r="23" spans="1:13">
      <c r="A23" s="89" t="s">
        <v>189</v>
      </c>
      <c r="B23" s="92">
        <v>15</v>
      </c>
      <c r="C23" s="93">
        <v>29</v>
      </c>
      <c r="D23" s="92">
        <v>22</v>
      </c>
      <c r="E23" s="93">
        <v>34</v>
      </c>
      <c r="F23" s="93">
        <v>36</v>
      </c>
      <c r="G23" s="93">
        <v>45</v>
      </c>
      <c r="H23" s="93">
        <v>34</v>
      </c>
      <c r="I23" s="93">
        <v>41</v>
      </c>
      <c r="J23" s="93">
        <v>36</v>
      </c>
      <c r="K23" s="93">
        <v>32</v>
      </c>
      <c r="L23" s="93">
        <v>40</v>
      </c>
      <c r="M23" s="93">
        <v>27</v>
      </c>
    </row>
    <row r="24" spans="1:13">
      <c r="A24" s="89" t="s">
        <v>190</v>
      </c>
      <c r="B24" s="92">
        <v>8</v>
      </c>
      <c r="C24" s="93">
        <v>8</v>
      </c>
      <c r="D24" s="92">
        <v>6</v>
      </c>
      <c r="E24" s="93">
        <v>4</v>
      </c>
      <c r="F24" s="93">
        <v>9</v>
      </c>
      <c r="G24" s="93">
        <v>6</v>
      </c>
      <c r="H24" s="93">
        <v>8</v>
      </c>
      <c r="I24" s="93">
        <v>8</v>
      </c>
      <c r="J24" s="93">
        <v>21</v>
      </c>
      <c r="K24" s="93">
        <v>9</v>
      </c>
      <c r="L24" s="93">
        <v>13</v>
      </c>
      <c r="M24" s="93">
        <v>23</v>
      </c>
    </row>
    <row r="25" spans="1:13">
      <c r="A25" s="89" t="s">
        <v>191</v>
      </c>
      <c r="B25" s="92">
        <v>6</v>
      </c>
      <c r="C25" s="93">
        <v>12</v>
      </c>
      <c r="D25" s="93">
        <v>15</v>
      </c>
      <c r="E25" s="93">
        <v>23</v>
      </c>
      <c r="F25" s="93">
        <v>23</v>
      </c>
      <c r="G25" s="93">
        <v>27</v>
      </c>
      <c r="H25" s="93">
        <v>20</v>
      </c>
      <c r="I25" s="93">
        <v>26</v>
      </c>
      <c r="J25" s="93">
        <v>27</v>
      </c>
      <c r="K25" s="93">
        <v>24</v>
      </c>
      <c r="L25" s="93">
        <v>18</v>
      </c>
      <c r="M25" s="93">
        <v>21</v>
      </c>
    </row>
    <row r="26" spans="1:13">
      <c r="A26" s="89" t="s">
        <v>192</v>
      </c>
      <c r="B26" s="92">
        <v>5</v>
      </c>
      <c r="C26" s="93">
        <v>2</v>
      </c>
      <c r="D26" s="92">
        <v>7</v>
      </c>
      <c r="E26" s="93">
        <v>3</v>
      </c>
      <c r="F26" s="93">
        <v>13</v>
      </c>
      <c r="G26" s="93">
        <v>5</v>
      </c>
      <c r="H26" s="93">
        <v>8</v>
      </c>
      <c r="I26" s="93">
        <v>18</v>
      </c>
      <c r="J26" s="93">
        <v>16</v>
      </c>
      <c r="K26" s="93">
        <v>16</v>
      </c>
      <c r="L26" s="93">
        <v>8</v>
      </c>
      <c r="M26" s="93">
        <v>19</v>
      </c>
    </row>
    <row r="27" spans="1:13">
      <c r="A27" s="89" t="s">
        <v>193</v>
      </c>
      <c r="B27" s="92">
        <v>15</v>
      </c>
      <c r="C27" s="93">
        <v>15</v>
      </c>
      <c r="D27" s="93">
        <v>11</v>
      </c>
      <c r="E27" s="93">
        <v>19</v>
      </c>
      <c r="F27" s="93">
        <v>11</v>
      </c>
      <c r="G27" s="93">
        <v>32</v>
      </c>
      <c r="H27" s="93">
        <v>25</v>
      </c>
      <c r="I27" s="93">
        <v>23</v>
      </c>
      <c r="J27" s="93">
        <v>23</v>
      </c>
      <c r="K27" s="93">
        <v>26</v>
      </c>
      <c r="L27" s="93">
        <v>45</v>
      </c>
      <c r="M27" s="93">
        <v>18</v>
      </c>
    </row>
    <row r="28" spans="1:13">
      <c r="A28" s="89" t="s">
        <v>194</v>
      </c>
      <c r="B28" s="92">
        <v>6</v>
      </c>
      <c r="C28" s="93">
        <v>10</v>
      </c>
      <c r="D28" s="92">
        <v>6</v>
      </c>
      <c r="E28" s="93">
        <v>5</v>
      </c>
      <c r="F28" s="93">
        <v>12</v>
      </c>
      <c r="G28" s="93">
        <v>14</v>
      </c>
      <c r="H28" s="93">
        <v>13</v>
      </c>
      <c r="I28" s="93">
        <v>21</v>
      </c>
      <c r="J28" s="93">
        <v>12</v>
      </c>
      <c r="K28" s="93">
        <v>11</v>
      </c>
      <c r="L28" s="93">
        <v>16</v>
      </c>
      <c r="M28" s="93">
        <v>16</v>
      </c>
    </row>
    <row r="29" spans="1:13">
      <c r="A29" s="89" t="s">
        <v>195</v>
      </c>
      <c r="B29" s="92">
        <v>12</v>
      </c>
      <c r="C29" s="93">
        <v>22</v>
      </c>
      <c r="D29" s="93">
        <v>15</v>
      </c>
      <c r="E29" s="93">
        <v>26</v>
      </c>
      <c r="F29" s="93">
        <v>27</v>
      </c>
      <c r="G29" s="93">
        <v>14</v>
      </c>
      <c r="H29" s="93">
        <v>15</v>
      </c>
      <c r="I29" s="93">
        <v>22</v>
      </c>
      <c r="J29" s="93">
        <v>34</v>
      </c>
      <c r="K29" s="93">
        <v>20</v>
      </c>
      <c r="L29" s="93">
        <v>49</v>
      </c>
      <c r="M29" s="93">
        <v>15</v>
      </c>
    </row>
    <row r="30" spans="1:13">
      <c r="A30" s="89" t="s">
        <v>196</v>
      </c>
      <c r="B30" s="92">
        <v>7</v>
      </c>
      <c r="C30" s="93">
        <v>4</v>
      </c>
      <c r="D30" s="92">
        <v>5</v>
      </c>
      <c r="E30" s="93">
        <v>3</v>
      </c>
      <c r="F30" s="93">
        <v>3</v>
      </c>
      <c r="G30" s="93">
        <v>1</v>
      </c>
      <c r="H30" s="93">
        <v>2</v>
      </c>
      <c r="I30" s="93">
        <v>1</v>
      </c>
      <c r="J30" s="93">
        <v>10</v>
      </c>
      <c r="K30" s="93">
        <v>3</v>
      </c>
      <c r="L30" s="93">
        <v>8</v>
      </c>
      <c r="M30" s="93">
        <v>9</v>
      </c>
    </row>
    <row r="31" spans="1:13">
      <c r="A31" s="89" t="s">
        <v>197</v>
      </c>
      <c r="B31" s="93">
        <v>5</v>
      </c>
      <c r="C31" s="93">
        <v>1</v>
      </c>
      <c r="D31" s="92">
        <v>6</v>
      </c>
      <c r="E31" s="93">
        <v>2</v>
      </c>
      <c r="F31" s="93">
        <v>10</v>
      </c>
      <c r="G31" s="93">
        <v>8</v>
      </c>
      <c r="H31" s="93">
        <v>14</v>
      </c>
      <c r="I31" s="93">
        <v>8</v>
      </c>
      <c r="J31" s="93">
        <v>23</v>
      </c>
      <c r="K31" s="93">
        <v>4</v>
      </c>
      <c r="L31" s="93">
        <v>20</v>
      </c>
      <c r="M31" s="93">
        <v>9</v>
      </c>
    </row>
    <row r="32" spans="1:13">
      <c r="A32" s="89" t="s">
        <v>198</v>
      </c>
      <c r="B32" s="92">
        <v>10</v>
      </c>
      <c r="C32" s="93">
        <v>4</v>
      </c>
      <c r="D32" s="92">
        <v>7</v>
      </c>
      <c r="E32" s="93">
        <v>4</v>
      </c>
      <c r="F32" s="93">
        <v>9</v>
      </c>
      <c r="G32" s="93">
        <v>10</v>
      </c>
      <c r="H32" s="93">
        <v>11</v>
      </c>
      <c r="I32" s="93">
        <v>15</v>
      </c>
      <c r="J32" s="93">
        <v>21</v>
      </c>
      <c r="K32" s="93">
        <v>8</v>
      </c>
      <c r="L32" s="93">
        <v>10</v>
      </c>
      <c r="M32" s="93">
        <v>8</v>
      </c>
    </row>
    <row r="33" spans="1:13">
      <c r="A33" s="89" t="s">
        <v>199</v>
      </c>
      <c r="B33" s="92">
        <v>0</v>
      </c>
      <c r="C33" s="93">
        <v>2</v>
      </c>
      <c r="D33" s="92">
        <v>7</v>
      </c>
      <c r="E33" s="93">
        <v>8</v>
      </c>
      <c r="F33" s="93">
        <v>2</v>
      </c>
      <c r="G33" s="93">
        <v>7</v>
      </c>
      <c r="H33" s="93">
        <v>6</v>
      </c>
      <c r="I33" s="93">
        <v>10</v>
      </c>
      <c r="J33" s="93">
        <v>15</v>
      </c>
      <c r="K33" s="93">
        <v>15</v>
      </c>
      <c r="L33" s="93">
        <v>18</v>
      </c>
      <c r="M33" s="93">
        <v>8</v>
      </c>
    </row>
    <row r="34" spans="1:13">
      <c r="A34" s="89" t="s">
        <v>200</v>
      </c>
      <c r="B34" s="93">
        <v>6</v>
      </c>
      <c r="C34" s="93">
        <v>1</v>
      </c>
      <c r="D34" s="92">
        <v>4</v>
      </c>
      <c r="E34" s="93">
        <v>2</v>
      </c>
      <c r="F34" s="93">
        <v>0</v>
      </c>
      <c r="G34" s="93">
        <v>0</v>
      </c>
      <c r="H34" s="93">
        <v>4</v>
      </c>
      <c r="I34" s="93">
        <v>5</v>
      </c>
      <c r="J34" s="93">
        <v>2</v>
      </c>
      <c r="K34" s="93">
        <v>6</v>
      </c>
      <c r="L34" s="93">
        <v>5</v>
      </c>
      <c r="M34" s="93">
        <v>7</v>
      </c>
    </row>
    <row r="35" spans="1:13">
      <c r="A35" s="89" t="s">
        <v>201</v>
      </c>
      <c r="B35" s="92">
        <v>5</v>
      </c>
      <c r="C35" s="93">
        <v>4</v>
      </c>
      <c r="D35" s="92">
        <v>3</v>
      </c>
      <c r="E35" s="93">
        <v>3</v>
      </c>
      <c r="F35" s="93">
        <v>6</v>
      </c>
      <c r="G35" s="93">
        <v>2</v>
      </c>
      <c r="H35" s="93">
        <v>5</v>
      </c>
      <c r="I35" s="93">
        <v>8</v>
      </c>
      <c r="J35" s="93">
        <v>9</v>
      </c>
      <c r="K35" s="93">
        <v>6</v>
      </c>
      <c r="L35" s="93">
        <v>18</v>
      </c>
      <c r="M35" s="93">
        <v>6</v>
      </c>
    </row>
    <row r="36" spans="1:13">
      <c r="A36" s="89" t="s">
        <v>202</v>
      </c>
      <c r="B36" s="92">
        <v>0</v>
      </c>
      <c r="C36" s="93">
        <v>1</v>
      </c>
      <c r="D36" s="92">
        <v>3</v>
      </c>
      <c r="E36" s="93">
        <v>4</v>
      </c>
      <c r="F36" s="93">
        <v>0</v>
      </c>
      <c r="G36" s="93">
        <v>1</v>
      </c>
      <c r="H36" s="93">
        <v>2</v>
      </c>
      <c r="I36" s="93">
        <v>3</v>
      </c>
      <c r="J36" s="93">
        <v>2</v>
      </c>
      <c r="K36" s="93">
        <v>1</v>
      </c>
      <c r="L36" s="93">
        <v>3</v>
      </c>
      <c r="M36" s="93">
        <v>5</v>
      </c>
    </row>
    <row r="37" spans="1:13">
      <c r="A37" s="89" t="s">
        <v>203</v>
      </c>
      <c r="B37" s="92">
        <v>1</v>
      </c>
      <c r="C37" s="93">
        <v>0</v>
      </c>
      <c r="D37" s="92">
        <v>1</v>
      </c>
      <c r="E37" s="93">
        <v>2</v>
      </c>
      <c r="F37" s="93">
        <v>1</v>
      </c>
      <c r="G37" s="93">
        <v>0</v>
      </c>
      <c r="H37" s="93">
        <v>1</v>
      </c>
      <c r="I37" s="93">
        <v>3</v>
      </c>
      <c r="J37" s="93">
        <v>1</v>
      </c>
      <c r="K37" s="93">
        <v>3</v>
      </c>
      <c r="L37" s="93">
        <v>4</v>
      </c>
      <c r="M37" s="93">
        <v>4</v>
      </c>
    </row>
    <row r="38" spans="1:13">
      <c r="A38" s="89" t="s">
        <v>204</v>
      </c>
      <c r="B38" s="92">
        <v>4</v>
      </c>
      <c r="C38" s="93">
        <v>1</v>
      </c>
      <c r="D38" s="92">
        <v>2</v>
      </c>
      <c r="E38" s="93">
        <v>4</v>
      </c>
      <c r="F38" s="93">
        <v>7</v>
      </c>
      <c r="G38" s="93">
        <v>7</v>
      </c>
      <c r="H38" s="93">
        <v>9</v>
      </c>
      <c r="I38" s="93">
        <v>11</v>
      </c>
      <c r="J38" s="93">
        <v>11</v>
      </c>
      <c r="K38" s="93">
        <v>5</v>
      </c>
      <c r="L38" s="93">
        <v>4</v>
      </c>
      <c r="M38" s="93">
        <v>4</v>
      </c>
    </row>
    <row r="39" spans="1:13">
      <c r="A39" s="89" t="s">
        <v>205</v>
      </c>
      <c r="B39" s="92">
        <v>2</v>
      </c>
      <c r="C39" s="93">
        <v>1</v>
      </c>
      <c r="D39" s="93">
        <v>2</v>
      </c>
      <c r="E39" s="93">
        <v>1</v>
      </c>
      <c r="F39" s="93">
        <v>5</v>
      </c>
      <c r="G39" s="93">
        <v>4</v>
      </c>
      <c r="H39" s="93">
        <v>4</v>
      </c>
      <c r="I39" s="93">
        <v>5</v>
      </c>
      <c r="J39" s="93">
        <v>3</v>
      </c>
      <c r="K39" s="93">
        <v>5</v>
      </c>
      <c r="L39" s="93">
        <v>3</v>
      </c>
      <c r="M39" s="93">
        <v>3</v>
      </c>
    </row>
    <row r="40" spans="1:13">
      <c r="A40" s="89" t="s">
        <v>206</v>
      </c>
      <c r="B40" s="92">
        <v>1</v>
      </c>
      <c r="C40" s="93">
        <v>3</v>
      </c>
      <c r="D40" s="92">
        <v>3</v>
      </c>
      <c r="E40" s="93">
        <v>1</v>
      </c>
      <c r="F40" s="93">
        <v>4</v>
      </c>
      <c r="G40" s="93">
        <v>8</v>
      </c>
      <c r="H40" s="93">
        <v>7</v>
      </c>
      <c r="I40" s="93">
        <v>11</v>
      </c>
      <c r="J40" s="93">
        <v>5</v>
      </c>
      <c r="K40" s="93">
        <v>11</v>
      </c>
      <c r="L40" s="93">
        <v>12</v>
      </c>
      <c r="M40" s="93">
        <v>3</v>
      </c>
    </row>
    <row r="41" spans="1:13">
      <c r="A41" s="89" t="s">
        <v>207</v>
      </c>
      <c r="B41" s="93">
        <v>2</v>
      </c>
      <c r="C41" s="93">
        <v>4</v>
      </c>
      <c r="D41" s="93">
        <v>5</v>
      </c>
      <c r="E41" s="93">
        <v>7</v>
      </c>
      <c r="F41" s="93">
        <v>6</v>
      </c>
      <c r="G41" s="93">
        <v>7</v>
      </c>
      <c r="H41" s="93">
        <v>5</v>
      </c>
      <c r="I41" s="93">
        <v>2</v>
      </c>
      <c r="J41" s="93">
        <v>3</v>
      </c>
      <c r="K41" s="93">
        <v>3</v>
      </c>
      <c r="L41" s="93">
        <v>4</v>
      </c>
      <c r="M41" s="93">
        <v>2</v>
      </c>
    </row>
    <row r="42" spans="1:13">
      <c r="A42" s="89" t="s">
        <v>208</v>
      </c>
      <c r="B42" s="92">
        <v>5</v>
      </c>
      <c r="C42" s="93">
        <v>4</v>
      </c>
      <c r="D42" s="93">
        <v>11</v>
      </c>
      <c r="E42" s="93">
        <v>5</v>
      </c>
      <c r="F42" s="93">
        <v>9</v>
      </c>
      <c r="G42" s="93">
        <v>5</v>
      </c>
      <c r="H42" s="93">
        <v>9</v>
      </c>
      <c r="I42" s="93">
        <v>5</v>
      </c>
      <c r="J42" s="93">
        <v>3</v>
      </c>
      <c r="K42" s="93">
        <v>7</v>
      </c>
      <c r="L42" s="93">
        <v>0</v>
      </c>
      <c r="M42" s="93">
        <v>1</v>
      </c>
    </row>
    <row r="43" spans="1:13">
      <c r="A43" s="91" t="s">
        <v>72</v>
      </c>
      <c r="B43" s="94">
        <v>685</v>
      </c>
      <c r="C43" s="94">
        <v>822</v>
      </c>
      <c r="D43" s="94">
        <v>951</v>
      </c>
      <c r="E43" s="94">
        <v>1065</v>
      </c>
      <c r="F43" s="94">
        <v>1292</v>
      </c>
      <c r="G43" s="94">
        <v>1211</v>
      </c>
      <c r="H43" s="94">
        <v>1244</v>
      </c>
      <c r="I43" s="94">
        <v>1364</v>
      </c>
      <c r="J43" s="94">
        <v>1310</v>
      </c>
      <c r="K43" s="94">
        <v>1334</v>
      </c>
      <c r="L43" s="94">
        <v>1555</v>
      </c>
      <c r="M43" s="94">
        <v>1305</v>
      </c>
    </row>
    <row r="44" spans="1:13" ht="32.450000000000003" customHeight="1">
      <c r="A44" s="245" t="s">
        <v>171</v>
      </c>
      <c r="B44" s="245"/>
      <c r="C44" s="245"/>
      <c r="D44" s="245"/>
      <c r="E44" s="245"/>
      <c r="F44" s="245"/>
      <c r="G44" s="245"/>
      <c r="H44" s="245"/>
      <c r="I44" s="245"/>
      <c r="J44" s="245"/>
      <c r="K44" s="245"/>
      <c r="L44" s="245"/>
      <c r="M44" s="245"/>
    </row>
  </sheetData>
  <mergeCells count="2">
    <mergeCell ref="A8:M8"/>
    <mergeCell ref="A44:M44"/>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W20"/>
  <sheetViews>
    <sheetView showGridLines="0" zoomScale="69" zoomScaleNormal="69" workbookViewId="0">
      <selection activeCell="A19" sqref="A19:J19"/>
    </sheetView>
  </sheetViews>
  <sheetFormatPr baseColWidth="10" defaultRowHeight="18.75"/>
  <cols>
    <col min="1" max="1" width="58.28515625" style="1" customWidth="1"/>
    <col min="2" max="2" width="10.85546875" style="1" customWidth="1"/>
    <col min="3" max="3" width="10.7109375" style="1" customWidth="1"/>
    <col min="4" max="6" width="11.42578125" style="1"/>
    <col min="7" max="8" width="10.42578125" style="1" customWidth="1"/>
    <col min="9" max="9" width="9.28515625" style="1" customWidth="1"/>
    <col min="10" max="10" width="10.28515625" style="1" customWidth="1"/>
    <col min="11" max="16384" width="11.42578125" style="1"/>
  </cols>
  <sheetData>
    <row r="7" spans="1:23">
      <c r="A7" s="256" t="s">
        <v>211</v>
      </c>
      <c r="B7" s="256"/>
      <c r="C7" s="256"/>
      <c r="D7" s="256"/>
      <c r="E7" s="256"/>
      <c r="F7" s="256"/>
      <c r="G7" s="256"/>
      <c r="H7" s="256"/>
      <c r="I7" s="256"/>
      <c r="J7" s="256"/>
      <c r="K7" s="95"/>
      <c r="L7" s="95"/>
    </row>
    <row r="8" spans="1:23">
      <c r="A8" s="100" t="s">
        <v>212</v>
      </c>
      <c r="B8" s="100">
        <v>2010</v>
      </c>
      <c r="C8" s="100">
        <v>2011</v>
      </c>
      <c r="D8" s="100">
        <v>2012</v>
      </c>
      <c r="E8" s="100">
        <v>2013</v>
      </c>
      <c r="F8" s="100">
        <v>2014</v>
      </c>
      <c r="G8" s="100">
        <v>2015</v>
      </c>
      <c r="H8" s="100">
        <v>2016</v>
      </c>
      <c r="I8" s="100">
        <v>2017</v>
      </c>
      <c r="J8" s="100">
        <v>2018</v>
      </c>
      <c r="L8" s="96"/>
      <c r="M8" s="97"/>
      <c r="N8" s="97"/>
      <c r="O8" s="97"/>
      <c r="P8" s="97"/>
      <c r="Q8" s="97"/>
      <c r="R8" s="97"/>
      <c r="S8" s="97"/>
      <c r="T8" s="97"/>
      <c r="U8" s="97"/>
      <c r="V8" s="97"/>
      <c r="W8" s="97"/>
    </row>
    <row r="9" spans="1:23">
      <c r="A9" s="274" t="s">
        <v>213</v>
      </c>
      <c r="B9" s="276">
        <v>1565</v>
      </c>
      <c r="C9" s="277">
        <v>1575</v>
      </c>
      <c r="D9" s="277">
        <v>1496</v>
      </c>
      <c r="E9" s="277">
        <v>1375</v>
      </c>
      <c r="F9" s="277">
        <v>1319</v>
      </c>
      <c r="G9" s="277">
        <v>1485</v>
      </c>
      <c r="H9" s="277">
        <v>1813</v>
      </c>
      <c r="I9" s="277">
        <v>1521</v>
      </c>
      <c r="J9" s="277">
        <v>1473</v>
      </c>
      <c r="K9" s="38"/>
      <c r="L9" s="96"/>
      <c r="M9" s="97"/>
      <c r="N9" s="97"/>
      <c r="O9" s="97"/>
      <c r="P9" s="97"/>
      <c r="Q9" s="97"/>
      <c r="R9" s="97"/>
      <c r="S9" s="97"/>
      <c r="T9" s="97"/>
      <c r="U9" s="97"/>
      <c r="V9" s="97"/>
      <c r="W9" s="97"/>
    </row>
    <row r="10" spans="1:23">
      <c r="A10" s="274" t="s">
        <v>214</v>
      </c>
      <c r="B10" s="276">
        <v>213</v>
      </c>
      <c r="C10" s="277">
        <v>247</v>
      </c>
      <c r="D10" s="277">
        <v>271</v>
      </c>
      <c r="E10" s="277">
        <v>321</v>
      </c>
      <c r="F10" s="277">
        <v>302</v>
      </c>
      <c r="G10" s="277">
        <v>568</v>
      </c>
      <c r="H10" s="277">
        <v>917</v>
      </c>
      <c r="I10" s="277">
        <v>628</v>
      </c>
      <c r="J10" s="277">
        <v>1183</v>
      </c>
      <c r="K10" s="38"/>
      <c r="L10" s="96"/>
      <c r="M10" s="97"/>
      <c r="N10" s="97"/>
      <c r="O10" s="97"/>
      <c r="P10" s="97"/>
      <c r="Q10" s="97"/>
      <c r="R10" s="97"/>
      <c r="S10" s="97"/>
      <c r="T10" s="97"/>
      <c r="U10" s="97"/>
      <c r="V10" s="97"/>
      <c r="W10" s="97"/>
    </row>
    <row r="11" spans="1:23">
      <c r="A11" s="274" t="s">
        <v>215</v>
      </c>
      <c r="B11" s="276">
        <v>1109</v>
      </c>
      <c r="C11" s="277">
        <v>1030</v>
      </c>
      <c r="D11" s="277">
        <v>985</v>
      </c>
      <c r="E11" s="277">
        <v>997</v>
      </c>
      <c r="F11" s="277">
        <v>858</v>
      </c>
      <c r="G11" s="277">
        <v>915</v>
      </c>
      <c r="H11" s="277">
        <v>1088</v>
      </c>
      <c r="I11" s="277">
        <v>990</v>
      </c>
      <c r="J11" s="277">
        <v>918</v>
      </c>
      <c r="K11" s="38"/>
      <c r="L11" s="96"/>
      <c r="M11" s="97"/>
      <c r="N11" s="97"/>
      <c r="O11" s="97"/>
      <c r="P11" s="97"/>
      <c r="Q11" s="97"/>
      <c r="R11" s="97"/>
      <c r="S11" s="97"/>
      <c r="T11" s="97"/>
      <c r="U11" s="97"/>
      <c r="V11" s="97"/>
      <c r="W11" s="97"/>
    </row>
    <row r="12" spans="1:23">
      <c r="A12" s="274" t="s">
        <v>216</v>
      </c>
      <c r="B12" s="276">
        <v>608</v>
      </c>
      <c r="C12" s="277">
        <v>672</v>
      </c>
      <c r="D12" s="277">
        <v>680</v>
      </c>
      <c r="E12" s="277">
        <v>554</v>
      </c>
      <c r="F12" s="277">
        <v>602</v>
      </c>
      <c r="G12" s="277">
        <v>657</v>
      </c>
      <c r="H12" s="277">
        <v>831</v>
      </c>
      <c r="I12" s="277">
        <v>825</v>
      </c>
      <c r="J12" s="277">
        <v>793</v>
      </c>
      <c r="K12" s="38"/>
      <c r="L12" s="96"/>
      <c r="M12" s="97"/>
      <c r="N12" s="97"/>
      <c r="O12" s="97"/>
      <c r="P12" s="97"/>
      <c r="Q12" s="97"/>
      <c r="R12" s="97"/>
      <c r="S12" s="97"/>
      <c r="T12" s="97"/>
      <c r="U12" s="97"/>
      <c r="V12" s="97"/>
      <c r="W12" s="97"/>
    </row>
    <row r="13" spans="1:23">
      <c r="A13" s="274" t="s">
        <v>217</v>
      </c>
      <c r="B13" s="276">
        <v>688</v>
      </c>
      <c r="C13" s="277">
        <v>738</v>
      </c>
      <c r="D13" s="277">
        <v>830</v>
      </c>
      <c r="E13" s="277">
        <v>775</v>
      </c>
      <c r="F13" s="277">
        <v>751</v>
      </c>
      <c r="G13" s="277">
        <v>851</v>
      </c>
      <c r="H13" s="277">
        <v>947</v>
      </c>
      <c r="I13" s="277">
        <v>815</v>
      </c>
      <c r="J13" s="277">
        <v>706</v>
      </c>
      <c r="K13" s="38"/>
      <c r="L13" s="96"/>
      <c r="M13" s="97"/>
      <c r="N13" s="97"/>
      <c r="O13" s="97"/>
      <c r="P13" s="97"/>
      <c r="Q13" s="97"/>
      <c r="R13" s="97"/>
      <c r="S13" s="97"/>
      <c r="T13" s="97"/>
      <c r="U13" s="97"/>
      <c r="V13" s="97"/>
      <c r="W13" s="97"/>
    </row>
    <row r="14" spans="1:23">
      <c r="A14" s="274" t="s">
        <v>218</v>
      </c>
      <c r="B14" s="276">
        <v>690</v>
      </c>
      <c r="C14" s="277">
        <v>694</v>
      </c>
      <c r="D14" s="277">
        <v>617</v>
      </c>
      <c r="E14" s="277">
        <v>627</v>
      </c>
      <c r="F14" s="277">
        <v>712</v>
      </c>
      <c r="G14" s="277">
        <v>748</v>
      </c>
      <c r="H14" s="277">
        <v>902</v>
      </c>
      <c r="I14" s="277">
        <v>788</v>
      </c>
      <c r="J14" s="277">
        <v>678</v>
      </c>
      <c r="K14" s="38"/>
      <c r="L14" s="96"/>
      <c r="M14" s="97"/>
      <c r="N14" s="97"/>
      <c r="O14" s="97"/>
      <c r="P14" s="97"/>
      <c r="Q14" s="97"/>
      <c r="R14" s="97"/>
      <c r="S14" s="97"/>
      <c r="T14" s="97"/>
      <c r="U14" s="97"/>
      <c r="V14" s="97"/>
      <c r="W14" s="97"/>
    </row>
    <row r="15" spans="1:23">
      <c r="A15" s="274" t="s">
        <v>219</v>
      </c>
      <c r="B15" s="276">
        <v>499</v>
      </c>
      <c r="C15" s="277">
        <v>514</v>
      </c>
      <c r="D15" s="277">
        <v>568</v>
      </c>
      <c r="E15" s="277">
        <v>562</v>
      </c>
      <c r="F15" s="277">
        <v>501</v>
      </c>
      <c r="G15" s="277">
        <v>581</v>
      </c>
      <c r="H15" s="277">
        <v>679</v>
      </c>
      <c r="I15" s="277">
        <v>660</v>
      </c>
      <c r="J15" s="277">
        <v>626</v>
      </c>
      <c r="K15" s="38"/>
      <c r="L15" s="96"/>
      <c r="M15" s="97"/>
      <c r="N15" s="97"/>
      <c r="O15" s="97"/>
      <c r="P15" s="97"/>
      <c r="Q15" s="97"/>
      <c r="R15" s="97"/>
      <c r="S15" s="97"/>
      <c r="T15" s="97"/>
      <c r="U15" s="97"/>
      <c r="V15" s="97"/>
      <c r="W15" s="97"/>
    </row>
    <row r="16" spans="1:23" ht="37.5">
      <c r="A16" s="274" t="s">
        <v>220</v>
      </c>
      <c r="B16" s="276">
        <v>397</v>
      </c>
      <c r="C16" s="277">
        <v>432</v>
      </c>
      <c r="D16" s="277">
        <v>465</v>
      </c>
      <c r="E16" s="277">
        <v>504</v>
      </c>
      <c r="F16" s="277">
        <v>491</v>
      </c>
      <c r="G16" s="277">
        <v>447</v>
      </c>
      <c r="H16" s="277">
        <v>560</v>
      </c>
      <c r="I16" s="277">
        <v>563</v>
      </c>
      <c r="J16" s="277">
        <v>621</v>
      </c>
      <c r="K16" s="38"/>
      <c r="L16" s="96"/>
      <c r="M16" s="97"/>
      <c r="N16" s="97"/>
      <c r="O16" s="97"/>
      <c r="P16" s="97"/>
      <c r="Q16" s="97"/>
      <c r="R16" s="97"/>
      <c r="S16" s="97"/>
      <c r="T16" s="97"/>
      <c r="U16" s="97"/>
      <c r="V16" s="97"/>
      <c r="W16" s="97"/>
    </row>
    <row r="17" spans="1:23">
      <c r="A17" s="274" t="s">
        <v>221</v>
      </c>
      <c r="B17" s="276">
        <v>507</v>
      </c>
      <c r="C17" s="277">
        <v>452</v>
      </c>
      <c r="D17" s="277">
        <v>449</v>
      </c>
      <c r="E17" s="277">
        <v>515</v>
      </c>
      <c r="F17" s="277">
        <v>558</v>
      </c>
      <c r="G17" s="277">
        <v>735</v>
      </c>
      <c r="H17" s="277">
        <v>844</v>
      </c>
      <c r="I17" s="277">
        <v>749</v>
      </c>
      <c r="J17" s="277">
        <v>603</v>
      </c>
      <c r="K17" s="38"/>
      <c r="L17" s="96"/>
      <c r="M17" s="97"/>
      <c r="N17" s="97"/>
      <c r="O17" s="97"/>
      <c r="P17" s="97"/>
      <c r="Q17" s="97"/>
      <c r="R17" s="97"/>
      <c r="S17" s="97"/>
      <c r="T17" s="97"/>
      <c r="U17" s="97"/>
      <c r="V17" s="97"/>
      <c r="W17" s="97"/>
    </row>
    <row r="18" spans="1:23">
      <c r="A18" s="275" t="s">
        <v>222</v>
      </c>
      <c r="B18" s="278">
        <v>333</v>
      </c>
      <c r="C18" s="279">
        <v>334</v>
      </c>
      <c r="D18" s="279">
        <v>327</v>
      </c>
      <c r="E18" s="279">
        <v>368</v>
      </c>
      <c r="F18" s="279">
        <v>349</v>
      </c>
      <c r="G18" s="279">
        <v>393</v>
      </c>
      <c r="H18" s="279">
        <v>493</v>
      </c>
      <c r="I18" s="279">
        <v>454</v>
      </c>
      <c r="J18" s="279">
        <v>471</v>
      </c>
      <c r="K18" s="38"/>
      <c r="L18" s="96"/>
      <c r="M18" s="97"/>
      <c r="N18" s="97"/>
      <c r="O18" s="97"/>
      <c r="P18" s="97"/>
      <c r="Q18" s="97"/>
      <c r="R18" s="97"/>
      <c r="S18" s="97"/>
      <c r="T18" s="97"/>
      <c r="U18" s="97"/>
      <c r="V18" s="97"/>
      <c r="W18" s="97"/>
    </row>
    <row r="19" spans="1:23" ht="111" customHeight="1">
      <c r="A19" s="257" t="s">
        <v>371</v>
      </c>
      <c r="B19" s="257"/>
      <c r="C19" s="257"/>
      <c r="D19" s="257"/>
      <c r="E19" s="257"/>
      <c r="F19" s="257"/>
      <c r="G19" s="257"/>
      <c r="H19" s="257"/>
      <c r="I19" s="257"/>
      <c r="J19" s="257"/>
    </row>
    <row r="20" spans="1:23" ht="145.5" customHeight="1">
      <c r="A20" s="257" t="s">
        <v>267</v>
      </c>
      <c r="B20" s="257"/>
      <c r="C20" s="257"/>
      <c r="D20" s="257"/>
      <c r="E20" s="257"/>
      <c r="F20" s="257"/>
      <c r="G20" s="257"/>
      <c r="H20" s="257"/>
      <c r="I20" s="257"/>
      <c r="J20" s="257"/>
    </row>
  </sheetData>
  <mergeCells count="3">
    <mergeCell ref="A7:J7"/>
    <mergeCell ref="A19:J19"/>
    <mergeCell ref="A20:J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O42"/>
  <sheetViews>
    <sheetView showGridLines="0" topLeftCell="A7" zoomScale="70" zoomScaleNormal="70" workbookViewId="0">
      <selection activeCell="Q14" sqref="Q14"/>
    </sheetView>
  </sheetViews>
  <sheetFormatPr baseColWidth="10" defaultRowHeight="18"/>
  <cols>
    <col min="1" max="1" width="39.42578125" style="2" customWidth="1"/>
    <col min="2" max="11" width="11.5703125" style="2" customWidth="1"/>
    <col min="12" max="14" width="11.42578125" style="2"/>
    <col min="15" max="15" width="18.5703125" style="2" customWidth="1"/>
    <col min="16" max="16384" width="11.42578125" style="2"/>
  </cols>
  <sheetData>
    <row r="6" spans="1:15" ht="18.75">
      <c r="A6" s="246" t="s">
        <v>92</v>
      </c>
      <c r="B6" s="246"/>
      <c r="C6" s="246"/>
      <c r="D6" s="246"/>
      <c r="E6" s="246"/>
      <c r="F6" s="246"/>
      <c r="G6" s="246"/>
      <c r="H6" s="246"/>
      <c r="I6" s="246"/>
      <c r="J6" s="246"/>
      <c r="K6" s="246"/>
      <c r="L6" s="246"/>
      <c r="M6" s="246"/>
      <c r="N6" s="246"/>
      <c r="O6" s="246"/>
    </row>
    <row r="7" spans="1:15" ht="37.5">
      <c r="A7" s="8" t="s">
        <v>0</v>
      </c>
      <c r="B7" s="9">
        <v>2007</v>
      </c>
      <c r="C7" s="9">
        <v>2008</v>
      </c>
      <c r="D7" s="9">
        <v>2009</v>
      </c>
      <c r="E7" s="9">
        <v>2010</v>
      </c>
      <c r="F7" s="9">
        <v>2011</v>
      </c>
      <c r="G7" s="9">
        <v>2012</v>
      </c>
      <c r="H7" s="9">
        <v>2013</v>
      </c>
      <c r="I7" s="9">
        <v>2014</v>
      </c>
      <c r="J7" s="9">
        <v>2015</v>
      </c>
      <c r="K7" s="9">
        <v>2016</v>
      </c>
      <c r="L7" s="9">
        <v>2017</v>
      </c>
      <c r="M7" s="9">
        <v>2018</v>
      </c>
      <c r="N7" s="9">
        <v>2019</v>
      </c>
      <c r="O7" s="10" t="s">
        <v>84</v>
      </c>
    </row>
    <row r="8" spans="1:15">
      <c r="A8" s="11" t="s">
        <v>2</v>
      </c>
      <c r="B8" s="12">
        <v>494</v>
      </c>
      <c r="C8" s="13">
        <v>507</v>
      </c>
      <c r="D8" s="13">
        <v>499</v>
      </c>
      <c r="E8" s="13">
        <v>615</v>
      </c>
      <c r="F8" s="13">
        <v>629</v>
      </c>
      <c r="G8" s="13">
        <v>752</v>
      </c>
      <c r="H8" s="13">
        <v>763</v>
      </c>
      <c r="I8" s="13">
        <v>838</v>
      </c>
      <c r="J8" s="13">
        <v>846</v>
      </c>
      <c r="K8" s="13">
        <v>958</v>
      </c>
      <c r="L8" s="13">
        <v>1120</v>
      </c>
      <c r="M8" s="13">
        <v>1256</v>
      </c>
      <c r="N8" s="13">
        <v>1352</v>
      </c>
      <c r="O8" s="18">
        <v>10629</v>
      </c>
    </row>
    <row r="9" spans="1:15">
      <c r="A9" s="14" t="s">
        <v>3</v>
      </c>
      <c r="B9" s="7">
        <v>131</v>
      </c>
      <c r="C9" s="6">
        <v>157</v>
      </c>
      <c r="D9" s="6">
        <v>168</v>
      </c>
      <c r="E9" s="6">
        <v>157</v>
      </c>
      <c r="F9" s="6">
        <v>177</v>
      </c>
      <c r="G9" s="6">
        <v>215</v>
      </c>
      <c r="H9" s="6">
        <v>233</v>
      </c>
      <c r="I9" s="6">
        <v>266</v>
      </c>
      <c r="J9" s="6">
        <v>277</v>
      </c>
      <c r="K9" s="6">
        <v>320</v>
      </c>
      <c r="L9" s="6">
        <v>337</v>
      </c>
      <c r="M9" s="6">
        <v>329</v>
      </c>
      <c r="N9" s="6">
        <v>386</v>
      </c>
      <c r="O9" s="19">
        <v>3153</v>
      </c>
    </row>
    <row r="10" spans="1:15">
      <c r="A10" s="14" t="s">
        <v>4</v>
      </c>
      <c r="B10" s="7">
        <v>340</v>
      </c>
      <c r="C10" s="6">
        <v>393</v>
      </c>
      <c r="D10" s="6">
        <v>350</v>
      </c>
      <c r="E10" s="6">
        <v>411</v>
      </c>
      <c r="F10" s="6">
        <v>429</v>
      </c>
      <c r="G10" s="6">
        <v>452</v>
      </c>
      <c r="H10" s="6">
        <v>580</v>
      </c>
      <c r="I10" s="6">
        <v>587</v>
      </c>
      <c r="J10" s="6">
        <v>590</v>
      </c>
      <c r="K10" s="6">
        <v>590</v>
      </c>
      <c r="L10" s="6">
        <v>706</v>
      </c>
      <c r="M10" s="6">
        <v>659</v>
      </c>
      <c r="N10" s="6">
        <v>777</v>
      </c>
      <c r="O10" s="19">
        <v>6864</v>
      </c>
    </row>
    <row r="11" spans="1:15">
      <c r="A11" s="14" t="s">
        <v>5</v>
      </c>
      <c r="B11" s="7">
        <v>993</v>
      </c>
      <c r="C11" s="6">
        <v>1147</v>
      </c>
      <c r="D11" s="6">
        <v>1116</v>
      </c>
      <c r="E11" s="6">
        <v>1191</v>
      </c>
      <c r="F11" s="6">
        <v>1306</v>
      </c>
      <c r="G11" s="6">
        <v>1393</v>
      </c>
      <c r="H11" s="6">
        <v>1451</v>
      </c>
      <c r="I11" s="6">
        <v>1559</v>
      </c>
      <c r="J11" s="6">
        <v>1725</v>
      </c>
      <c r="K11" s="6">
        <v>1761</v>
      </c>
      <c r="L11" s="6">
        <v>1862</v>
      </c>
      <c r="M11" s="6">
        <v>2073</v>
      </c>
      <c r="N11" s="6">
        <v>2103</v>
      </c>
      <c r="O11" s="19">
        <v>19680</v>
      </c>
    </row>
    <row r="12" spans="1:15">
      <c r="A12" s="14" t="s">
        <v>6</v>
      </c>
      <c r="B12" s="7">
        <v>396</v>
      </c>
      <c r="C12" s="6">
        <v>420</v>
      </c>
      <c r="D12" s="6">
        <v>443</v>
      </c>
      <c r="E12" s="6">
        <v>486</v>
      </c>
      <c r="F12" s="6">
        <v>423</v>
      </c>
      <c r="G12" s="6">
        <v>475</v>
      </c>
      <c r="H12" s="6">
        <v>468</v>
      </c>
      <c r="I12" s="6">
        <v>589</v>
      </c>
      <c r="J12" s="6">
        <v>655</v>
      </c>
      <c r="K12" s="6">
        <v>720</v>
      </c>
      <c r="L12" s="6">
        <v>775</v>
      </c>
      <c r="M12" s="6">
        <v>870</v>
      </c>
      <c r="N12" s="6">
        <v>1002</v>
      </c>
      <c r="O12" s="19">
        <v>7722</v>
      </c>
    </row>
    <row r="13" spans="1:15">
      <c r="A13" s="14" t="s">
        <v>82</v>
      </c>
      <c r="B13" s="7">
        <v>255</v>
      </c>
      <c r="C13" s="6">
        <v>217</v>
      </c>
      <c r="D13" s="6">
        <v>261</v>
      </c>
      <c r="E13" s="6">
        <v>268</v>
      </c>
      <c r="F13" s="6">
        <v>256</v>
      </c>
      <c r="G13" s="6">
        <v>265</v>
      </c>
      <c r="H13" s="6">
        <v>292</v>
      </c>
      <c r="I13" s="6">
        <v>315</v>
      </c>
      <c r="J13" s="6">
        <v>379</v>
      </c>
      <c r="K13" s="6">
        <v>405</v>
      </c>
      <c r="L13" s="6">
        <v>424</v>
      </c>
      <c r="M13" s="6">
        <v>401</v>
      </c>
      <c r="N13" s="6">
        <v>443</v>
      </c>
      <c r="O13" s="19">
        <v>4181</v>
      </c>
    </row>
    <row r="14" spans="1:15">
      <c r="A14" s="14" t="s">
        <v>7</v>
      </c>
      <c r="B14" s="7">
        <v>453</v>
      </c>
      <c r="C14" s="6">
        <v>435</v>
      </c>
      <c r="D14" s="6">
        <v>438</v>
      </c>
      <c r="E14" s="6">
        <v>509</v>
      </c>
      <c r="F14" s="6">
        <v>567</v>
      </c>
      <c r="G14" s="6">
        <v>573</v>
      </c>
      <c r="H14" s="6">
        <v>644</v>
      </c>
      <c r="I14" s="6">
        <v>695</v>
      </c>
      <c r="J14" s="6">
        <v>784</v>
      </c>
      <c r="K14" s="6">
        <v>763</v>
      </c>
      <c r="L14" s="6">
        <v>922</v>
      </c>
      <c r="M14" s="6">
        <v>1027</v>
      </c>
      <c r="N14" s="6">
        <v>1167</v>
      </c>
      <c r="O14" s="19">
        <v>8977</v>
      </c>
    </row>
    <row r="15" spans="1:15">
      <c r="A15" s="14" t="s">
        <v>8</v>
      </c>
      <c r="B15" s="7">
        <v>88</v>
      </c>
      <c r="C15" s="6">
        <v>88</v>
      </c>
      <c r="D15" s="6">
        <v>114</v>
      </c>
      <c r="E15" s="6">
        <v>112</v>
      </c>
      <c r="F15" s="6">
        <v>138</v>
      </c>
      <c r="G15" s="6">
        <v>131</v>
      </c>
      <c r="H15" s="6">
        <v>186</v>
      </c>
      <c r="I15" s="6">
        <v>206</v>
      </c>
      <c r="J15" s="6">
        <v>229</v>
      </c>
      <c r="K15" s="6">
        <v>262</v>
      </c>
      <c r="L15" s="6">
        <v>262</v>
      </c>
      <c r="M15" s="6">
        <v>364</v>
      </c>
      <c r="N15" s="6">
        <v>374</v>
      </c>
      <c r="O15" s="19">
        <v>2554</v>
      </c>
    </row>
    <row r="16" spans="1:15">
      <c r="A16" s="14" t="s">
        <v>9</v>
      </c>
      <c r="B16" s="7">
        <v>307</v>
      </c>
      <c r="C16" s="6">
        <v>382</v>
      </c>
      <c r="D16" s="6">
        <v>435</v>
      </c>
      <c r="E16" s="6">
        <v>407</v>
      </c>
      <c r="F16" s="6">
        <v>449</v>
      </c>
      <c r="G16" s="6">
        <v>551</v>
      </c>
      <c r="H16" s="6">
        <v>540</v>
      </c>
      <c r="I16" s="6">
        <v>543</v>
      </c>
      <c r="J16" s="6">
        <v>595</v>
      </c>
      <c r="K16" s="6">
        <v>674</v>
      </c>
      <c r="L16" s="6">
        <v>701</v>
      </c>
      <c r="M16" s="6">
        <v>776</v>
      </c>
      <c r="N16" s="6">
        <v>756</v>
      </c>
      <c r="O16" s="19">
        <v>7116</v>
      </c>
    </row>
    <row r="17" spans="1:15">
      <c r="A17" s="14" t="s">
        <v>10</v>
      </c>
      <c r="B17" s="7">
        <v>64</v>
      </c>
      <c r="C17" s="6">
        <v>96</v>
      </c>
      <c r="D17" s="6">
        <v>86</v>
      </c>
      <c r="E17" s="6">
        <v>109</v>
      </c>
      <c r="F17" s="6">
        <v>97</v>
      </c>
      <c r="G17" s="6">
        <v>114</v>
      </c>
      <c r="H17" s="6">
        <v>111</v>
      </c>
      <c r="I17" s="6">
        <v>94</v>
      </c>
      <c r="J17" s="6">
        <v>137</v>
      </c>
      <c r="K17" s="6">
        <v>164</v>
      </c>
      <c r="L17" s="6">
        <v>176</v>
      </c>
      <c r="M17" s="6">
        <v>173</v>
      </c>
      <c r="N17" s="6">
        <v>255</v>
      </c>
      <c r="O17" s="19">
        <v>1676</v>
      </c>
    </row>
    <row r="18" spans="1:15">
      <c r="A18" s="14" t="s">
        <v>11</v>
      </c>
      <c r="B18" s="7">
        <v>184</v>
      </c>
      <c r="C18" s="6">
        <v>182</v>
      </c>
      <c r="D18" s="6">
        <v>191</v>
      </c>
      <c r="E18" s="6">
        <v>211</v>
      </c>
      <c r="F18" s="6">
        <v>215</v>
      </c>
      <c r="G18" s="6">
        <v>239</v>
      </c>
      <c r="H18" s="6">
        <v>227</v>
      </c>
      <c r="I18" s="6">
        <v>269</v>
      </c>
      <c r="J18" s="6">
        <v>260</v>
      </c>
      <c r="K18" s="6">
        <v>263</v>
      </c>
      <c r="L18" s="6">
        <v>348</v>
      </c>
      <c r="M18" s="6">
        <v>343</v>
      </c>
      <c r="N18" s="6">
        <v>383</v>
      </c>
      <c r="O18" s="19">
        <v>3315</v>
      </c>
    </row>
    <row r="19" spans="1:15">
      <c r="A19" s="14" t="s">
        <v>12</v>
      </c>
      <c r="B19" s="7">
        <v>991</v>
      </c>
      <c r="C19" s="6">
        <v>1016</v>
      </c>
      <c r="D19" s="6">
        <v>997</v>
      </c>
      <c r="E19" s="6">
        <v>907</v>
      </c>
      <c r="F19" s="6">
        <v>1082</v>
      </c>
      <c r="G19" s="6">
        <v>1130</v>
      </c>
      <c r="H19" s="6">
        <v>1245</v>
      </c>
      <c r="I19" s="6">
        <v>1147</v>
      </c>
      <c r="J19" s="6">
        <v>1142</v>
      </c>
      <c r="K19" s="6">
        <v>1308</v>
      </c>
      <c r="L19" s="6">
        <v>1298</v>
      </c>
      <c r="M19" s="6">
        <v>1378</v>
      </c>
      <c r="N19" s="6">
        <v>1411</v>
      </c>
      <c r="O19" s="19">
        <v>15052</v>
      </c>
    </row>
    <row r="20" spans="1:15">
      <c r="A20" s="14" t="s">
        <v>13</v>
      </c>
      <c r="B20" s="7">
        <v>255</v>
      </c>
      <c r="C20" s="6">
        <v>277</v>
      </c>
      <c r="D20" s="6">
        <v>331</v>
      </c>
      <c r="E20" s="6">
        <v>322</v>
      </c>
      <c r="F20" s="6">
        <v>330</v>
      </c>
      <c r="G20" s="6">
        <v>378</v>
      </c>
      <c r="H20" s="6">
        <v>382</v>
      </c>
      <c r="I20" s="6">
        <v>392</v>
      </c>
      <c r="J20" s="6">
        <v>405</v>
      </c>
      <c r="K20" s="6">
        <v>483</v>
      </c>
      <c r="L20" s="6">
        <v>482</v>
      </c>
      <c r="M20" s="6">
        <v>542</v>
      </c>
      <c r="N20" s="6">
        <v>601</v>
      </c>
      <c r="O20" s="19">
        <v>5180</v>
      </c>
    </row>
    <row r="21" spans="1:15">
      <c r="A21" s="14" t="s">
        <v>14</v>
      </c>
      <c r="B21" s="7">
        <v>499</v>
      </c>
      <c r="C21" s="6">
        <v>579</v>
      </c>
      <c r="D21" s="6">
        <v>653</v>
      </c>
      <c r="E21" s="6">
        <v>647</v>
      </c>
      <c r="F21" s="6">
        <v>796</v>
      </c>
      <c r="G21" s="6">
        <v>893</v>
      </c>
      <c r="H21" s="6">
        <v>1062</v>
      </c>
      <c r="I21" s="6">
        <v>1050</v>
      </c>
      <c r="J21" s="6">
        <v>1154</v>
      </c>
      <c r="K21" s="6">
        <v>1272</v>
      </c>
      <c r="L21" s="6">
        <v>1350</v>
      </c>
      <c r="M21" s="6">
        <v>1449</v>
      </c>
      <c r="N21" s="6">
        <v>1659</v>
      </c>
      <c r="O21" s="19">
        <v>13063</v>
      </c>
    </row>
    <row r="22" spans="1:15">
      <c r="A22" s="14" t="s">
        <v>15</v>
      </c>
      <c r="B22" s="7">
        <v>130</v>
      </c>
      <c r="C22" s="6">
        <v>141</v>
      </c>
      <c r="D22" s="6">
        <v>135</v>
      </c>
      <c r="E22" s="6">
        <v>156</v>
      </c>
      <c r="F22" s="6">
        <v>187</v>
      </c>
      <c r="G22" s="6">
        <v>162</v>
      </c>
      <c r="H22" s="6">
        <v>194</v>
      </c>
      <c r="I22" s="6">
        <v>216</v>
      </c>
      <c r="J22" s="6">
        <v>237</v>
      </c>
      <c r="K22" s="6">
        <v>254</v>
      </c>
      <c r="L22" s="6">
        <v>277</v>
      </c>
      <c r="M22" s="6">
        <v>279</v>
      </c>
      <c r="N22" s="6">
        <v>288</v>
      </c>
      <c r="O22" s="19">
        <v>2656</v>
      </c>
    </row>
    <row r="23" spans="1:15">
      <c r="A23" s="14" t="s">
        <v>16</v>
      </c>
      <c r="B23" s="7">
        <v>269</v>
      </c>
      <c r="C23" s="6">
        <v>278</v>
      </c>
      <c r="D23" s="6">
        <v>269</v>
      </c>
      <c r="E23" s="6">
        <v>302</v>
      </c>
      <c r="F23" s="6">
        <v>288</v>
      </c>
      <c r="G23" s="6">
        <v>349</v>
      </c>
      <c r="H23" s="6">
        <v>365</v>
      </c>
      <c r="I23" s="6">
        <v>364</v>
      </c>
      <c r="J23" s="6">
        <v>375</v>
      </c>
      <c r="K23" s="6">
        <v>378</v>
      </c>
      <c r="L23" s="6">
        <v>439</v>
      </c>
      <c r="M23" s="6">
        <v>434</v>
      </c>
      <c r="N23" s="6">
        <v>501</v>
      </c>
      <c r="O23" s="19">
        <v>4611</v>
      </c>
    </row>
    <row r="24" spans="1:15">
      <c r="A24" s="14" t="s">
        <v>17</v>
      </c>
      <c r="B24" s="7">
        <v>776</v>
      </c>
      <c r="C24" s="6">
        <v>867</v>
      </c>
      <c r="D24" s="6">
        <v>849</v>
      </c>
      <c r="E24" s="6">
        <v>907</v>
      </c>
      <c r="F24" s="6">
        <v>925</v>
      </c>
      <c r="G24" s="6">
        <v>1061</v>
      </c>
      <c r="H24" s="6">
        <v>1067</v>
      </c>
      <c r="I24" s="6">
        <v>1147</v>
      </c>
      <c r="J24" s="6">
        <v>1174</v>
      </c>
      <c r="K24" s="6">
        <v>1341</v>
      </c>
      <c r="L24" s="6">
        <v>1379</v>
      </c>
      <c r="M24" s="6">
        <v>1491</v>
      </c>
      <c r="N24" s="6">
        <v>1583</v>
      </c>
      <c r="O24" s="19">
        <v>14567</v>
      </c>
    </row>
    <row r="25" spans="1:15">
      <c r="A25" s="14" t="s">
        <v>18</v>
      </c>
      <c r="B25" s="7">
        <v>160</v>
      </c>
      <c r="C25" s="6">
        <v>180</v>
      </c>
      <c r="D25" s="6">
        <v>180</v>
      </c>
      <c r="E25" s="6">
        <v>173</v>
      </c>
      <c r="F25" s="6">
        <v>231</v>
      </c>
      <c r="G25" s="6">
        <v>249</v>
      </c>
      <c r="H25" s="6">
        <v>212</v>
      </c>
      <c r="I25" s="6">
        <v>231</v>
      </c>
      <c r="J25" s="6">
        <v>263</v>
      </c>
      <c r="K25" s="6">
        <v>290</v>
      </c>
      <c r="L25" s="6">
        <v>290</v>
      </c>
      <c r="M25" s="6">
        <v>331</v>
      </c>
      <c r="N25" s="6">
        <v>374</v>
      </c>
      <c r="O25" s="19">
        <v>3164</v>
      </c>
    </row>
    <row r="26" spans="1:15">
      <c r="A26" s="14" t="s">
        <v>19</v>
      </c>
      <c r="B26" s="7">
        <v>3</v>
      </c>
      <c r="C26" s="6">
        <v>12</v>
      </c>
      <c r="D26" s="6">
        <v>3</v>
      </c>
      <c r="E26" s="6">
        <v>4</v>
      </c>
      <c r="F26" s="6">
        <v>2</v>
      </c>
      <c r="G26" s="6">
        <v>8</v>
      </c>
      <c r="H26" s="6">
        <v>18</v>
      </c>
      <c r="I26" s="6">
        <v>20</v>
      </c>
      <c r="J26" s="6">
        <v>23</v>
      </c>
      <c r="K26" s="6">
        <v>15</v>
      </c>
      <c r="L26" s="6">
        <v>14</v>
      </c>
      <c r="M26" s="6">
        <v>24</v>
      </c>
      <c r="N26" s="6">
        <v>24</v>
      </c>
      <c r="O26" s="19">
        <v>170</v>
      </c>
    </row>
    <row r="27" spans="1:15">
      <c r="A27" s="14" t="s">
        <v>20</v>
      </c>
      <c r="B27" s="7">
        <v>219</v>
      </c>
      <c r="C27" s="6">
        <v>252</v>
      </c>
      <c r="D27" s="6">
        <v>225</v>
      </c>
      <c r="E27" s="6">
        <v>220</v>
      </c>
      <c r="F27" s="6">
        <v>236</v>
      </c>
      <c r="G27" s="6">
        <v>269</v>
      </c>
      <c r="H27" s="6">
        <v>265</v>
      </c>
      <c r="I27" s="6">
        <v>282</v>
      </c>
      <c r="J27" s="6">
        <v>300</v>
      </c>
      <c r="K27" s="6">
        <v>296</v>
      </c>
      <c r="L27" s="6">
        <v>322</v>
      </c>
      <c r="M27" s="6">
        <v>350</v>
      </c>
      <c r="N27" s="6">
        <v>409</v>
      </c>
      <c r="O27" s="19">
        <v>3645</v>
      </c>
    </row>
    <row r="28" spans="1:15">
      <c r="A28" s="14" t="s">
        <v>21</v>
      </c>
      <c r="B28" s="7">
        <v>132</v>
      </c>
      <c r="C28" s="6">
        <v>124</v>
      </c>
      <c r="D28" s="6">
        <v>130</v>
      </c>
      <c r="E28" s="6">
        <v>172</v>
      </c>
      <c r="F28" s="6">
        <v>166</v>
      </c>
      <c r="G28" s="6">
        <v>151</v>
      </c>
      <c r="H28" s="6">
        <v>171</v>
      </c>
      <c r="I28" s="6">
        <v>179</v>
      </c>
      <c r="J28" s="6">
        <v>185</v>
      </c>
      <c r="K28" s="6">
        <v>181</v>
      </c>
      <c r="L28" s="6">
        <v>245</v>
      </c>
      <c r="M28" s="6">
        <v>227</v>
      </c>
      <c r="N28" s="6">
        <v>265</v>
      </c>
      <c r="O28" s="19">
        <v>2328</v>
      </c>
    </row>
    <row r="29" spans="1:15">
      <c r="A29" s="14" t="s">
        <v>22</v>
      </c>
      <c r="B29" s="7">
        <v>884</v>
      </c>
      <c r="C29" s="6">
        <v>894</v>
      </c>
      <c r="D29" s="6">
        <v>898</v>
      </c>
      <c r="E29" s="6">
        <v>983</v>
      </c>
      <c r="F29" s="6">
        <v>1081</v>
      </c>
      <c r="G29" s="6">
        <v>1105</v>
      </c>
      <c r="H29" s="6">
        <v>1146</v>
      </c>
      <c r="I29" s="6">
        <v>1172</v>
      </c>
      <c r="J29" s="6">
        <v>1330</v>
      </c>
      <c r="K29" s="6">
        <v>1328</v>
      </c>
      <c r="L29" s="6">
        <v>1438</v>
      </c>
      <c r="M29" s="6">
        <v>1525</v>
      </c>
      <c r="N29" s="6">
        <v>1706</v>
      </c>
      <c r="O29" s="19">
        <v>15490</v>
      </c>
    </row>
    <row r="30" spans="1:15">
      <c r="A30" s="15" t="s">
        <v>1</v>
      </c>
      <c r="B30" s="16">
        <v>8023</v>
      </c>
      <c r="C30" s="17">
        <v>8644</v>
      </c>
      <c r="D30" s="17">
        <v>8771</v>
      </c>
      <c r="E30" s="17">
        <v>9269</v>
      </c>
      <c r="F30" s="17">
        <v>10010</v>
      </c>
      <c r="G30" s="17">
        <v>10915</v>
      </c>
      <c r="H30" s="17">
        <v>11622</v>
      </c>
      <c r="I30" s="17">
        <v>12161</v>
      </c>
      <c r="J30" s="17">
        <v>13065</v>
      </c>
      <c r="K30" s="17">
        <v>14026</v>
      </c>
      <c r="L30" s="17">
        <v>15167</v>
      </c>
      <c r="M30" s="17">
        <v>16301</v>
      </c>
      <c r="N30" s="17">
        <v>17819</v>
      </c>
      <c r="O30" s="20">
        <v>155793</v>
      </c>
    </row>
    <row r="31" spans="1:15">
      <c r="A31" s="245" t="s">
        <v>147</v>
      </c>
      <c r="B31" s="245"/>
      <c r="C31" s="245"/>
      <c r="D31" s="245"/>
      <c r="E31" s="245"/>
      <c r="F31" s="245"/>
      <c r="G31" s="245"/>
      <c r="H31" s="245"/>
      <c r="I31" s="245"/>
      <c r="J31" s="245"/>
      <c r="K31" s="245"/>
      <c r="L31" s="245"/>
      <c r="M31" s="245"/>
      <c r="N31" s="245"/>
      <c r="O31" s="245"/>
    </row>
    <row r="32" spans="1:15">
      <c r="A32" s="245"/>
      <c r="B32" s="245"/>
      <c r="C32" s="245"/>
      <c r="D32" s="245"/>
      <c r="E32" s="245"/>
      <c r="F32" s="245"/>
      <c r="G32" s="245"/>
      <c r="H32" s="245"/>
      <c r="I32" s="245"/>
      <c r="J32" s="245"/>
      <c r="K32" s="245"/>
      <c r="L32" s="245"/>
      <c r="M32" s="245"/>
      <c r="N32" s="245"/>
      <c r="O32" s="245"/>
    </row>
    <row r="33" spans="15:15">
      <c r="O33" s="5"/>
    </row>
    <row r="34" spans="15:15">
      <c r="O34" s="5"/>
    </row>
    <row r="35" spans="15:15">
      <c r="O35" s="5"/>
    </row>
    <row r="36" spans="15:15">
      <c r="O36" s="5"/>
    </row>
    <row r="37" spans="15:15">
      <c r="O37" s="5"/>
    </row>
    <row r="38" spans="15:15">
      <c r="O38" s="5"/>
    </row>
    <row r="39" spans="15:15">
      <c r="O39" s="5"/>
    </row>
    <row r="40" spans="15:15">
      <c r="O40" s="5"/>
    </row>
    <row r="41" spans="15:15">
      <c r="O41" s="5"/>
    </row>
    <row r="42" spans="15:15">
      <c r="O42" s="5"/>
    </row>
  </sheetData>
  <mergeCells count="2">
    <mergeCell ref="A31:O32"/>
    <mergeCell ref="A6:O6"/>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R20"/>
  <sheetViews>
    <sheetView showGridLines="0" topLeftCell="A4" zoomScale="73" zoomScaleNormal="73" workbookViewId="0">
      <selection activeCell="A19" sqref="A19:J19"/>
    </sheetView>
  </sheetViews>
  <sheetFormatPr baseColWidth="10" defaultRowHeight="18.75"/>
  <cols>
    <col min="1" max="1" width="39.7109375" style="1" customWidth="1"/>
    <col min="2" max="10" width="13.5703125" style="1" customWidth="1"/>
    <col min="11" max="16384" width="11.42578125" style="1"/>
  </cols>
  <sheetData>
    <row r="7" spans="1:18">
      <c r="A7" s="258" t="s">
        <v>223</v>
      </c>
      <c r="B7" s="258"/>
      <c r="C7" s="258"/>
      <c r="D7" s="258"/>
      <c r="E7" s="258"/>
      <c r="F7" s="258"/>
      <c r="G7" s="258"/>
      <c r="H7" s="258"/>
      <c r="I7" s="258"/>
      <c r="J7" s="258"/>
      <c r="Q7" s="57"/>
      <c r="R7" s="57"/>
    </row>
    <row r="8" spans="1:18">
      <c r="A8" s="80" t="s">
        <v>212</v>
      </c>
      <c r="B8" s="80">
        <v>2010</v>
      </c>
      <c r="C8" s="80">
        <v>2011</v>
      </c>
      <c r="D8" s="80">
        <v>2012</v>
      </c>
      <c r="E8" s="80">
        <v>2013</v>
      </c>
      <c r="F8" s="80">
        <v>2014</v>
      </c>
      <c r="G8" s="80">
        <v>2015</v>
      </c>
      <c r="H8" s="80">
        <v>2016</v>
      </c>
      <c r="I8" s="80">
        <v>2017</v>
      </c>
      <c r="J8" s="80">
        <v>2018</v>
      </c>
      <c r="K8" s="97"/>
      <c r="L8" s="97"/>
      <c r="M8" s="97"/>
      <c r="N8" s="97"/>
      <c r="O8" s="97"/>
      <c r="P8" s="97"/>
      <c r="Q8" s="97"/>
      <c r="R8" s="57"/>
    </row>
    <row r="9" spans="1:18">
      <c r="A9" s="274" t="s">
        <v>224</v>
      </c>
      <c r="B9" s="98">
        <v>40</v>
      </c>
      <c r="C9" s="98">
        <v>40</v>
      </c>
      <c r="D9" s="98">
        <v>62</v>
      </c>
      <c r="E9" s="98">
        <v>87</v>
      </c>
      <c r="F9" s="98">
        <v>103</v>
      </c>
      <c r="G9" s="98">
        <v>81</v>
      </c>
      <c r="H9" s="98">
        <v>89</v>
      </c>
      <c r="I9" s="98">
        <v>105</v>
      </c>
      <c r="J9" s="98">
        <v>93</v>
      </c>
      <c r="K9" s="101"/>
      <c r="L9" s="101"/>
      <c r="M9" s="101"/>
      <c r="N9" s="101"/>
      <c r="O9" s="101"/>
      <c r="P9" s="101"/>
      <c r="Q9" s="101"/>
      <c r="R9" s="57"/>
    </row>
    <row r="10" spans="1:18">
      <c r="A10" s="274" t="s">
        <v>225</v>
      </c>
      <c r="B10" s="98">
        <v>33</v>
      </c>
      <c r="C10" s="98">
        <v>41</v>
      </c>
      <c r="D10" s="98">
        <v>65</v>
      </c>
      <c r="E10" s="98">
        <v>65</v>
      </c>
      <c r="F10" s="98">
        <v>55</v>
      </c>
      <c r="G10" s="98">
        <v>68</v>
      </c>
      <c r="H10" s="98">
        <v>76</v>
      </c>
      <c r="I10" s="98">
        <v>98</v>
      </c>
      <c r="J10" s="98">
        <v>63</v>
      </c>
      <c r="K10" s="101"/>
      <c r="L10" s="101"/>
      <c r="M10" s="101"/>
      <c r="N10" s="101"/>
      <c r="O10" s="101"/>
      <c r="P10" s="101"/>
      <c r="Q10" s="101"/>
      <c r="R10" s="57"/>
    </row>
    <row r="11" spans="1:18">
      <c r="A11" s="274" t="s">
        <v>226</v>
      </c>
      <c r="B11" s="98">
        <v>38</v>
      </c>
      <c r="C11" s="98">
        <v>42</v>
      </c>
      <c r="D11" s="98">
        <v>47</v>
      </c>
      <c r="E11" s="98">
        <v>63</v>
      </c>
      <c r="F11" s="98">
        <v>73</v>
      </c>
      <c r="G11" s="98">
        <v>63</v>
      </c>
      <c r="H11" s="98">
        <v>64</v>
      </c>
      <c r="I11" s="98">
        <v>72</v>
      </c>
      <c r="J11" s="98">
        <v>54</v>
      </c>
      <c r="K11" s="101"/>
      <c r="L11" s="101"/>
      <c r="M11" s="101"/>
      <c r="N11" s="101"/>
      <c r="O11" s="101"/>
      <c r="P11" s="101"/>
      <c r="Q11" s="101"/>
      <c r="R11" s="57"/>
    </row>
    <row r="12" spans="1:18">
      <c r="A12" s="274" t="s">
        <v>227</v>
      </c>
      <c r="B12" s="98">
        <v>42</v>
      </c>
      <c r="C12" s="98">
        <v>50</v>
      </c>
      <c r="D12" s="98">
        <v>53</v>
      </c>
      <c r="E12" s="98">
        <v>55</v>
      </c>
      <c r="F12" s="98">
        <v>67</v>
      </c>
      <c r="G12" s="98">
        <v>81</v>
      </c>
      <c r="H12" s="98">
        <v>60</v>
      </c>
      <c r="I12" s="98">
        <v>74</v>
      </c>
      <c r="J12" s="98">
        <v>53</v>
      </c>
      <c r="K12" s="101"/>
      <c r="L12" s="101"/>
      <c r="M12" s="101"/>
      <c r="N12" s="101"/>
      <c r="O12" s="101"/>
      <c r="P12" s="101"/>
      <c r="Q12" s="101"/>
      <c r="R12" s="57"/>
    </row>
    <row r="13" spans="1:18">
      <c r="A13" s="274" t="s">
        <v>228</v>
      </c>
      <c r="B13" s="98">
        <v>22</v>
      </c>
      <c r="C13" s="98">
        <v>36</v>
      </c>
      <c r="D13" s="98">
        <v>38</v>
      </c>
      <c r="E13" s="98">
        <v>48</v>
      </c>
      <c r="F13" s="98">
        <v>49</v>
      </c>
      <c r="G13" s="98">
        <v>47</v>
      </c>
      <c r="H13" s="98">
        <v>58</v>
      </c>
      <c r="I13" s="98">
        <v>66</v>
      </c>
      <c r="J13" s="98">
        <v>52</v>
      </c>
      <c r="K13" s="101"/>
      <c r="L13" s="101"/>
      <c r="M13" s="101"/>
      <c r="N13" s="101"/>
      <c r="O13" s="101"/>
      <c r="P13" s="101"/>
      <c r="Q13" s="101"/>
      <c r="R13" s="57"/>
    </row>
    <row r="14" spans="1:18">
      <c r="A14" s="274" t="s">
        <v>229</v>
      </c>
      <c r="B14" s="98">
        <v>28</v>
      </c>
      <c r="C14" s="98">
        <v>39</v>
      </c>
      <c r="D14" s="98">
        <v>46</v>
      </c>
      <c r="E14" s="98">
        <v>50</v>
      </c>
      <c r="F14" s="98">
        <v>51</v>
      </c>
      <c r="G14" s="98">
        <v>69</v>
      </c>
      <c r="H14" s="98">
        <v>60</v>
      </c>
      <c r="I14" s="98">
        <v>61</v>
      </c>
      <c r="J14" s="98">
        <v>52</v>
      </c>
      <c r="K14" s="101"/>
      <c r="L14" s="101"/>
      <c r="M14" s="101"/>
      <c r="N14" s="101"/>
      <c r="O14" s="101"/>
      <c r="P14" s="101"/>
      <c r="Q14" s="101"/>
      <c r="R14" s="57"/>
    </row>
    <row r="15" spans="1:18">
      <c r="A15" s="274" t="s">
        <v>230</v>
      </c>
      <c r="B15" s="98">
        <v>64</v>
      </c>
      <c r="C15" s="98">
        <v>81</v>
      </c>
      <c r="D15" s="98">
        <v>72</v>
      </c>
      <c r="E15" s="98">
        <v>70</v>
      </c>
      <c r="F15" s="98">
        <v>60</v>
      </c>
      <c r="G15" s="98">
        <v>74</v>
      </c>
      <c r="H15" s="98">
        <v>61</v>
      </c>
      <c r="I15" s="98">
        <v>48</v>
      </c>
      <c r="J15" s="98">
        <v>51</v>
      </c>
      <c r="K15" s="101"/>
      <c r="L15" s="101"/>
      <c r="M15" s="101"/>
      <c r="N15" s="101"/>
      <c r="O15" s="101"/>
      <c r="P15" s="101"/>
      <c r="Q15" s="101"/>
      <c r="R15" s="57"/>
    </row>
    <row r="16" spans="1:18">
      <c r="A16" s="274" t="s">
        <v>373</v>
      </c>
      <c r="B16" s="98">
        <v>18</v>
      </c>
      <c r="C16" s="98">
        <v>22</v>
      </c>
      <c r="D16" s="98">
        <v>27</v>
      </c>
      <c r="E16" s="98">
        <v>48</v>
      </c>
      <c r="F16" s="98">
        <v>47</v>
      </c>
      <c r="G16" s="98">
        <v>47</v>
      </c>
      <c r="H16" s="98">
        <v>41</v>
      </c>
      <c r="I16" s="98">
        <v>48</v>
      </c>
      <c r="J16" s="98">
        <v>50</v>
      </c>
      <c r="K16" s="101"/>
      <c r="L16" s="101"/>
      <c r="M16" s="101"/>
      <c r="N16" s="101"/>
      <c r="O16" s="101"/>
      <c r="P16" s="101"/>
      <c r="Q16" s="101"/>
      <c r="R16" s="57"/>
    </row>
    <row r="17" spans="1:18">
      <c r="A17" s="274" t="s">
        <v>231</v>
      </c>
      <c r="B17" s="98">
        <v>24</v>
      </c>
      <c r="C17" s="98">
        <v>23</v>
      </c>
      <c r="D17" s="98">
        <v>30</v>
      </c>
      <c r="E17" s="98">
        <v>43</v>
      </c>
      <c r="F17" s="98">
        <v>35</v>
      </c>
      <c r="G17" s="98">
        <v>40</v>
      </c>
      <c r="H17" s="98">
        <v>55</v>
      </c>
      <c r="I17" s="98">
        <v>54</v>
      </c>
      <c r="J17" s="98">
        <v>45</v>
      </c>
      <c r="K17" s="101"/>
      <c r="L17" s="101"/>
      <c r="M17" s="101"/>
      <c r="N17" s="101"/>
      <c r="O17" s="101"/>
      <c r="P17" s="101"/>
      <c r="Q17" s="101"/>
      <c r="R17" s="57"/>
    </row>
    <row r="18" spans="1:18">
      <c r="A18" s="275" t="s">
        <v>232</v>
      </c>
      <c r="B18" s="99">
        <v>26</v>
      </c>
      <c r="C18" s="99">
        <v>41</v>
      </c>
      <c r="D18" s="99">
        <v>36</v>
      </c>
      <c r="E18" s="99">
        <v>39</v>
      </c>
      <c r="F18" s="99">
        <v>29</v>
      </c>
      <c r="G18" s="99">
        <v>26</v>
      </c>
      <c r="H18" s="99">
        <v>36</v>
      </c>
      <c r="I18" s="99">
        <v>41</v>
      </c>
      <c r="J18" s="99">
        <v>33</v>
      </c>
      <c r="K18" s="101"/>
      <c r="L18" s="101"/>
      <c r="M18" s="101"/>
      <c r="N18" s="101"/>
      <c r="O18" s="101"/>
      <c r="P18" s="101"/>
      <c r="Q18" s="101"/>
      <c r="R18" s="57"/>
    </row>
    <row r="19" spans="1:18" ht="110.25" customHeight="1">
      <c r="A19" s="259" t="s">
        <v>372</v>
      </c>
      <c r="B19" s="259"/>
      <c r="C19" s="259"/>
      <c r="D19" s="259"/>
      <c r="E19" s="259"/>
      <c r="F19" s="259"/>
      <c r="G19" s="259"/>
      <c r="H19" s="259"/>
      <c r="I19" s="259"/>
      <c r="J19" s="259"/>
      <c r="Q19" s="57"/>
      <c r="R19" s="57"/>
    </row>
    <row r="20" spans="1:18" ht="132.75" customHeight="1">
      <c r="A20" s="260" t="s">
        <v>233</v>
      </c>
      <c r="B20" s="260"/>
      <c r="C20" s="260"/>
      <c r="D20" s="260"/>
      <c r="E20" s="260"/>
      <c r="F20" s="260"/>
      <c r="G20" s="260"/>
      <c r="H20" s="260"/>
      <c r="I20" s="260"/>
      <c r="J20" s="260"/>
    </row>
  </sheetData>
  <mergeCells count="3">
    <mergeCell ref="A7:J7"/>
    <mergeCell ref="A19:J19"/>
    <mergeCell ref="A20:J20"/>
  </mergeCell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O21"/>
  <sheetViews>
    <sheetView showGridLines="0" topLeftCell="A7" zoomScale="75" zoomScaleNormal="75" workbookViewId="0"/>
  </sheetViews>
  <sheetFormatPr baseColWidth="10" defaultRowHeight="18"/>
  <cols>
    <col min="1" max="1" width="17.85546875" style="2" customWidth="1"/>
    <col min="2" max="10" width="13.28515625" style="2" customWidth="1"/>
    <col min="11" max="11" width="15.28515625" style="2" customWidth="1"/>
    <col min="12" max="16384" width="11.42578125" style="2"/>
  </cols>
  <sheetData>
    <row r="7" spans="1:15" ht="18.75">
      <c r="A7" s="258" t="s">
        <v>234</v>
      </c>
      <c r="B7" s="258"/>
      <c r="C7" s="258"/>
      <c r="D7" s="258"/>
      <c r="E7" s="258"/>
      <c r="F7" s="258"/>
      <c r="G7" s="258"/>
      <c r="H7" s="258"/>
      <c r="I7" s="258"/>
      <c r="J7" s="258"/>
      <c r="K7" s="258"/>
      <c r="L7" s="95"/>
      <c r="M7" s="95"/>
      <c r="N7" s="95"/>
      <c r="O7" s="95"/>
    </row>
    <row r="8" spans="1:15" ht="75">
      <c r="A8" s="80" t="s">
        <v>235</v>
      </c>
      <c r="B8" s="80" t="s">
        <v>45</v>
      </c>
      <c r="C8" s="80" t="s">
        <v>236</v>
      </c>
      <c r="D8" s="80" t="s">
        <v>78</v>
      </c>
      <c r="E8" s="80" t="s">
        <v>39</v>
      </c>
      <c r="F8" s="80" t="s">
        <v>55</v>
      </c>
      <c r="G8" s="80" t="s">
        <v>237</v>
      </c>
      <c r="H8" s="80" t="s">
        <v>41</v>
      </c>
      <c r="I8" s="80" t="s">
        <v>36</v>
      </c>
      <c r="J8" s="80" t="s">
        <v>40</v>
      </c>
      <c r="K8" s="80" t="s">
        <v>238</v>
      </c>
      <c r="L8" s="37"/>
      <c r="M8" s="96"/>
      <c r="N8" s="96"/>
      <c r="O8" s="96"/>
    </row>
    <row r="9" spans="1:15" ht="56.25">
      <c r="A9" s="103" t="s">
        <v>239</v>
      </c>
      <c r="B9" s="103" t="s">
        <v>240</v>
      </c>
      <c r="C9" s="103" t="s">
        <v>241</v>
      </c>
      <c r="D9" s="103" t="s">
        <v>242</v>
      </c>
      <c r="E9" s="103" t="s">
        <v>243</v>
      </c>
      <c r="F9" s="103" t="s">
        <v>244</v>
      </c>
      <c r="G9" s="103" t="s">
        <v>245</v>
      </c>
      <c r="H9" s="103" t="s">
        <v>246</v>
      </c>
      <c r="I9" s="103" t="s">
        <v>247</v>
      </c>
      <c r="J9" s="103" t="s">
        <v>248</v>
      </c>
      <c r="K9" s="103" t="s">
        <v>249</v>
      </c>
      <c r="L9" s="37"/>
      <c r="M9" s="96"/>
      <c r="N9" s="96"/>
      <c r="O9" s="96"/>
    </row>
    <row r="10" spans="1:15" ht="18.75">
      <c r="A10" s="98">
        <v>2010</v>
      </c>
      <c r="B10" s="98">
        <v>295</v>
      </c>
      <c r="C10" s="98">
        <v>30</v>
      </c>
      <c r="D10" s="98">
        <v>64</v>
      </c>
      <c r="E10" s="98">
        <v>57</v>
      </c>
      <c r="F10" s="98">
        <v>19</v>
      </c>
      <c r="G10" s="98">
        <v>26</v>
      </c>
      <c r="H10" s="98">
        <v>17</v>
      </c>
      <c r="I10" s="98">
        <v>15</v>
      </c>
      <c r="J10" s="98">
        <v>8</v>
      </c>
      <c r="K10" s="98">
        <v>11</v>
      </c>
      <c r="L10" s="37"/>
      <c r="M10" s="102"/>
      <c r="N10" s="102"/>
      <c r="O10" s="102"/>
    </row>
    <row r="11" spans="1:15" ht="18.75">
      <c r="A11" s="98">
        <v>2011</v>
      </c>
      <c r="B11" s="98">
        <v>306</v>
      </c>
      <c r="C11" s="98">
        <v>42</v>
      </c>
      <c r="D11" s="98">
        <v>55</v>
      </c>
      <c r="E11" s="98">
        <v>51</v>
      </c>
      <c r="F11" s="98">
        <v>34</v>
      </c>
      <c r="G11" s="98">
        <v>28</v>
      </c>
      <c r="H11" s="98">
        <v>25</v>
      </c>
      <c r="I11" s="98">
        <v>13</v>
      </c>
      <c r="J11" s="98">
        <v>10</v>
      </c>
      <c r="K11" s="98">
        <v>26</v>
      </c>
      <c r="L11" s="37"/>
      <c r="M11" s="102"/>
      <c r="N11" s="102"/>
      <c r="O11" s="102"/>
    </row>
    <row r="12" spans="1:15" ht="18.75">
      <c r="A12" s="98">
        <v>2012</v>
      </c>
      <c r="B12" s="98">
        <v>355</v>
      </c>
      <c r="C12" s="98">
        <v>45</v>
      </c>
      <c r="D12" s="98">
        <v>64</v>
      </c>
      <c r="E12" s="98">
        <v>51</v>
      </c>
      <c r="F12" s="98">
        <v>30</v>
      </c>
      <c r="G12" s="98">
        <v>37</v>
      </c>
      <c r="H12" s="98">
        <v>18</v>
      </c>
      <c r="I12" s="98">
        <v>22</v>
      </c>
      <c r="J12" s="98">
        <v>13</v>
      </c>
      <c r="K12" s="98">
        <v>26</v>
      </c>
      <c r="L12" s="37"/>
      <c r="M12" s="102"/>
      <c r="N12" s="102"/>
      <c r="O12" s="102"/>
    </row>
    <row r="13" spans="1:15" ht="18.75">
      <c r="A13" s="98">
        <v>2013</v>
      </c>
      <c r="B13" s="98">
        <v>357</v>
      </c>
      <c r="C13" s="98">
        <v>40</v>
      </c>
      <c r="D13" s="98">
        <v>54</v>
      </c>
      <c r="E13" s="98">
        <v>53</v>
      </c>
      <c r="F13" s="98">
        <v>32</v>
      </c>
      <c r="G13" s="98">
        <v>18</v>
      </c>
      <c r="H13" s="98">
        <v>27</v>
      </c>
      <c r="I13" s="98">
        <v>14</v>
      </c>
      <c r="J13" s="98">
        <v>17</v>
      </c>
      <c r="K13" s="98">
        <v>25</v>
      </c>
      <c r="L13" s="37"/>
      <c r="M13" s="102"/>
      <c r="N13" s="102"/>
      <c r="O13" s="102"/>
    </row>
    <row r="14" spans="1:15" ht="18.75">
      <c r="A14" s="98">
        <v>2014</v>
      </c>
      <c r="B14" s="98">
        <v>481</v>
      </c>
      <c r="C14" s="98">
        <v>31</v>
      </c>
      <c r="D14" s="98">
        <v>53</v>
      </c>
      <c r="E14" s="98">
        <v>51</v>
      </c>
      <c r="F14" s="98">
        <v>19</v>
      </c>
      <c r="G14" s="98">
        <v>33</v>
      </c>
      <c r="H14" s="98">
        <v>20</v>
      </c>
      <c r="I14" s="98">
        <v>16</v>
      </c>
      <c r="J14" s="98">
        <v>15</v>
      </c>
      <c r="K14" s="98">
        <v>23</v>
      </c>
      <c r="L14" s="37"/>
      <c r="M14" s="102"/>
      <c r="N14" s="102"/>
      <c r="O14" s="102"/>
    </row>
    <row r="15" spans="1:15" ht="18.75">
      <c r="A15" s="98">
        <v>2015</v>
      </c>
      <c r="B15" s="98">
        <v>593</v>
      </c>
      <c r="C15" s="98">
        <v>52</v>
      </c>
      <c r="D15" s="98">
        <v>49</v>
      </c>
      <c r="E15" s="98">
        <v>59</v>
      </c>
      <c r="F15" s="98">
        <v>33</v>
      </c>
      <c r="G15" s="98">
        <v>31</v>
      </c>
      <c r="H15" s="98">
        <v>31</v>
      </c>
      <c r="I15" s="98">
        <v>14</v>
      </c>
      <c r="J15" s="98">
        <v>18</v>
      </c>
      <c r="K15" s="98">
        <v>12</v>
      </c>
      <c r="L15" s="37"/>
      <c r="M15" s="102"/>
      <c r="N15" s="102"/>
      <c r="O15" s="102"/>
    </row>
    <row r="16" spans="1:15" ht="18.75">
      <c r="A16" s="98">
        <v>2016</v>
      </c>
      <c r="B16" s="98">
        <v>618</v>
      </c>
      <c r="C16" s="98">
        <v>27</v>
      </c>
      <c r="D16" s="98">
        <v>31</v>
      </c>
      <c r="E16" s="98">
        <v>54</v>
      </c>
      <c r="F16" s="98">
        <v>31</v>
      </c>
      <c r="G16" s="98">
        <v>17</v>
      </c>
      <c r="H16" s="98">
        <v>19</v>
      </c>
      <c r="I16" s="98">
        <v>16</v>
      </c>
      <c r="J16" s="98">
        <v>12</v>
      </c>
      <c r="K16" s="98">
        <v>27</v>
      </c>
      <c r="L16" s="37"/>
      <c r="M16" s="102"/>
      <c r="N16" s="102"/>
      <c r="O16" s="102"/>
    </row>
    <row r="17" spans="1:15" ht="18.75">
      <c r="A17" s="98">
        <v>2017</v>
      </c>
      <c r="B17" s="98">
        <v>638</v>
      </c>
      <c r="C17" s="98">
        <v>40</v>
      </c>
      <c r="D17" s="98">
        <v>33</v>
      </c>
      <c r="E17" s="98">
        <v>43</v>
      </c>
      <c r="F17" s="98">
        <v>28</v>
      </c>
      <c r="G17" s="98">
        <v>23</v>
      </c>
      <c r="H17" s="98">
        <v>32</v>
      </c>
      <c r="I17" s="98">
        <v>11</v>
      </c>
      <c r="J17" s="98">
        <v>16</v>
      </c>
      <c r="K17" s="98">
        <v>28</v>
      </c>
      <c r="L17" s="37"/>
      <c r="M17" s="102"/>
      <c r="N17" s="102"/>
      <c r="O17" s="102"/>
    </row>
    <row r="18" spans="1:15" ht="18.75">
      <c r="A18" s="98">
        <v>2018</v>
      </c>
      <c r="B18" s="98">
        <v>589</v>
      </c>
      <c r="C18" s="98">
        <v>55</v>
      </c>
      <c r="D18" s="98">
        <v>39</v>
      </c>
      <c r="E18" s="98">
        <v>53</v>
      </c>
      <c r="F18" s="98">
        <v>43</v>
      </c>
      <c r="G18" s="98">
        <v>36</v>
      </c>
      <c r="H18" s="98">
        <v>17</v>
      </c>
      <c r="I18" s="98">
        <v>15</v>
      </c>
      <c r="J18" s="98">
        <v>15</v>
      </c>
      <c r="K18" s="98">
        <v>30</v>
      </c>
      <c r="L18" s="37"/>
      <c r="M18" s="102"/>
      <c r="N18" s="102"/>
      <c r="O18" s="102"/>
    </row>
    <row r="19" spans="1:15" ht="18.75">
      <c r="A19" s="98">
        <v>2019</v>
      </c>
      <c r="B19" s="98">
        <v>540</v>
      </c>
      <c r="C19" s="98">
        <v>55</v>
      </c>
      <c r="D19" s="98">
        <v>42</v>
      </c>
      <c r="E19" s="98">
        <v>40</v>
      </c>
      <c r="F19" s="98">
        <v>37</v>
      </c>
      <c r="G19" s="98">
        <v>30</v>
      </c>
      <c r="H19" s="98">
        <v>29</v>
      </c>
      <c r="I19" s="98">
        <v>26</v>
      </c>
      <c r="J19" s="98">
        <v>25</v>
      </c>
      <c r="K19" s="98">
        <v>23</v>
      </c>
      <c r="L19" s="37"/>
      <c r="M19" s="102"/>
      <c r="N19" s="102"/>
      <c r="O19" s="102"/>
    </row>
    <row r="20" spans="1:15" ht="9" customHeight="1">
      <c r="A20" s="261" t="s">
        <v>270</v>
      </c>
      <c r="B20" s="261"/>
      <c r="C20" s="261"/>
      <c r="D20" s="261"/>
      <c r="E20" s="261"/>
      <c r="F20" s="261"/>
      <c r="G20" s="261"/>
      <c r="H20" s="261"/>
      <c r="I20" s="261"/>
      <c r="J20" s="261"/>
      <c r="K20" s="261"/>
      <c r="M20" s="56"/>
      <c r="N20" s="56"/>
      <c r="O20" s="56"/>
    </row>
    <row r="21" spans="1:15" ht="111" customHeight="1">
      <c r="A21" s="262"/>
      <c r="B21" s="262"/>
      <c r="C21" s="262"/>
      <c r="D21" s="262"/>
      <c r="E21" s="262"/>
      <c r="F21" s="262"/>
      <c r="G21" s="262"/>
      <c r="H21" s="262"/>
      <c r="I21" s="262"/>
      <c r="J21" s="262"/>
      <c r="K21" s="262"/>
    </row>
  </sheetData>
  <mergeCells count="2">
    <mergeCell ref="A7:K7"/>
    <mergeCell ref="A20:K21"/>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K25"/>
  <sheetViews>
    <sheetView showGridLines="0" topLeftCell="A7" zoomScale="71" zoomScaleNormal="71" workbookViewId="0">
      <selection activeCell="P7" sqref="P7"/>
    </sheetView>
  </sheetViews>
  <sheetFormatPr baseColWidth="10" defaultRowHeight="18.75"/>
  <cols>
    <col min="1" max="1" width="18.7109375" style="1" customWidth="1"/>
    <col min="2" max="3" width="11.42578125" style="1"/>
    <col min="4" max="4" width="18.28515625" style="1" customWidth="1"/>
    <col min="5" max="7" width="11.42578125" style="1"/>
    <col min="8" max="8" width="15" style="1" customWidth="1"/>
    <col min="9" max="9" width="16" style="1" customWidth="1"/>
    <col min="10" max="10" width="11.42578125" style="1"/>
    <col min="11" max="11" width="15.28515625" style="1" customWidth="1"/>
    <col min="12" max="16384" width="11.42578125" style="1"/>
  </cols>
  <sheetData>
    <row r="7" spans="1:11" ht="42" customHeight="1">
      <c r="A7" s="263" t="s">
        <v>385</v>
      </c>
      <c r="B7" s="263"/>
      <c r="C7" s="263"/>
      <c r="D7" s="263"/>
      <c r="E7" s="263"/>
      <c r="F7" s="263"/>
      <c r="G7" s="263"/>
      <c r="H7" s="263"/>
      <c r="I7" s="263"/>
      <c r="J7" s="263"/>
      <c r="K7" s="263"/>
    </row>
    <row r="8" spans="1:11" ht="75">
      <c r="A8" s="80" t="s">
        <v>235</v>
      </c>
      <c r="B8" s="80" t="s">
        <v>168</v>
      </c>
      <c r="C8" s="80" t="s">
        <v>39</v>
      </c>
      <c r="D8" s="80" t="s">
        <v>250</v>
      </c>
      <c r="E8" s="80" t="s">
        <v>78</v>
      </c>
      <c r="F8" s="80" t="s">
        <v>55</v>
      </c>
      <c r="G8" s="80" t="s">
        <v>236</v>
      </c>
      <c r="H8" s="80" t="s">
        <v>238</v>
      </c>
      <c r="I8" s="80" t="s">
        <v>251</v>
      </c>
      <c r="J8" s="80" t="s">
        <v>40</v>
      </c>
      <c r="K8" s="80" t="s">
        <v>41</v>
      </c>
    </row>
    <row r="9" spans="1:11" ht="56.25">
      <c r="A9" s="103" t="s">
        <v>239</v>
      </c>
      <c r="B9" s="103" t="s">
        <v>240</v>
      </c>
      <c r="C9" s="103" t="s">
        <v>243</v>
      </c>
      <c r="D9" s="103" t="s">
        <v>252</v>
      </c>
      <c r="E9" s="103" t="s">
        <v>242</v>
      </c>
      <c r="F9" s="103" t="s">
        <v>244</v>
      </c>
      <c r="G9" s="103" t="s">
        <v>241</v>
      </c>
      <c r="H9" s="103" t="s">
        <v>249</v>
      </c>
      <c r="I9" s="103" t="s">
        <v>253</v>
      </c>
      <c r="J9" s="103" t="s">
        <v>248</v>
      </c>
      <c r="K9" s="103" t="s">
        <v>246</v>
      </c>
    </row>
    <row r="10" spans="1:11">
      <c r="A10" s="104">
        <v>2007</v>
      </c>
      <c r="B10" s="105">
        <v>55</v>
      </c>
      <c r="C10" s="105">
        <v>7</v>
      </c>
      <c r="D10" s="105">
        <v>9</v>
      </c>
      <c r="E10" s="105" t="s">
        <v>254</v>
      </c>
      <c r="F10" s="105">
        <v>4</v>
      </c>
      <c r="G10" s="105">
        <v>3</v>
      </c>
      <c r="H10" s="105">
        <v>2</v>
      </c>
      <c r="I10" s="105">
        <v>2</v>
      </c>
      <c r="J10" s="105">
        <v>4</v>
      </c>
      <c r="K10" s="105">
        <v>2</v>
      </c>
    </row>
    <row r="11" spans="1:11">
      <c r="A11" s="104">
        <v>2008</v>
      </c>
      <c r="B11" s="105">
        <v>54</v>
      </c>
      <c r="C11" s="105">
        <v>9</v>
      </c>
      <c r="D11" s="105">
        <v>6</v>
      </c>
      <c r="E11" s="105">
        <v>5</v>
      </c>
      <c r="F11" s="105">
        <v>4</v>
      </c>
      <c r="G11" s="105">
        <v>10</v>
      </c>
      <c r="H11" s="105">
        <v>2</v>
      </c>
      <c r="I11" s="105">
        <v>5</v>
      </c>
      <c r="J11" s="105">
        <v>8</v>
      </c>
      <c r="K11" s="105" t="s">
        <v>254</v>
      </c>
    </row>
    <row r="12" spans="1:11">
      <c r="A12" s="104">
        <v>2009</v>
      </c>
      <c r="B12" s="105">
        <v>60</v>
      </c>
      <c r="C12" s="105">
        <v>10</v>
      </c>
      <c r="D12" s="105">
        <v>12</v>
      </c>
      <c r="E12" s="105">
        <v>9</v>
      </c>
      <c r="F12" s="105">
        <v>2</v>
      </c>
      <c r="G12" s="105">
        <v>10</v>
      </c>
      <c r="H12" s="105">
        <v>1</v>
      </c>
      <c r="I12" s="105">
        <v>2</v>
      </c>
      <c r="J12" s="105">
        <v>14</v>
      </c>
      <c r="K12" s="105" t="s">
        <v>254</v>
      </c>
    </row>
    <row r="13" spans="1:11">
      <c r="A13" s="104">
        <v>2010</v>
      </c>
      <c r="B13" s="105">
        <v>101</v>
      </c>
      <c r="C13" s="105">
        <v>9</v>
      </c>
      <c r="D13" s="105">
        <v>7</v>
      </c>
      <c r="E13" s="105">
        <v>3</v>
      </c>
      <c r="F13" s="105">
        <v>3</v>
      </c>
      <c r="G13" s="105">
        <v>5</v>
      </c>
      <c r="H13" s="105">
        <v>6</v>
      </c>
      <c r="I13" s="105">
        <v>5</v>
      </c>
      <c r="J13" s="105">
        <v>2</v>
      </c>
      <c r="K13" s="105">
        <v>3</v>
      </c>
    </row>
    <row r="14" spans="1:11">
      <c r="A14" s="104">
        <v>2011</v>
      </c>
      <c r="B14" s="105">
        <v>90</v>
      </c>
      <c r="C14" s="105">
        <v>15</v>
      </c>
      <c r="D14" s="105">
        <v>24</v>
      </c>
      <c r="E14" s="105">
        <v>4</v>
      </c>
      <c r="F14" s="105">
        <v>9</v>
      </c>
      <c r="G14" s="105">
        <v>4</v>
      </c>
      <c r="H14" s="105">
        <v>8</v>
      </c>
      <c r="I14" s="105">
        <v>5</v>
      </c>
      <c r="J14" s="105">
        <v>2</v>
      </c>
      <c r="K14" s="105">
        <v>3</v>
      </c>
    </row>
    <row r="15" spans="1:11">
      <c r="A15" s="104">
        <v>2012</v>
      </c>
      <c r="B15" s="105">
        <v>122</v>
      </c>
      <c r="C15" s="105">
        <v>34</v>
      </c>
      <c r="D15" s="105">
        <v>21</v>
      </c>
      <c r="E15" s="105">
        <v>8</v>
      </c>
      <c r="F15" s="105">
        <v>21</v>
      </c>
      <c r="G15" s="105">
        <v>7</v>
      </c>
      <c r="H15" s="105">
        <v>28</v>
      </c>
      <c r="I15" s="105">
        <v>20</v>
      </c>
      <c r="J15" s="105">
        <v>5</v>
      </c>
      <c r="K15" s="105">
        <v>18</v>
      </c>
    </row>
    <row r="16" spans="1:11">
      <c r="A16" s="104">
        <v>2013</v>
      </c>
      <c r="B16" s="105">
        <v>155</v>
      </c>
      <c r="C16" s="105">
        <v>32</v>
      </c>
      <c r="D16" s="105">
        <v>34</v>
      </c>
      <c r="E16" s="105">
        <v>3</v>
      </c>
      <c r="F16" s="105">
        <v>36</v>
      </c>
      <c r="G16" s="105">
        <v>39</v>
      </c>
      <c r="H16" s="105">
        <v>32</v>
      </c>
      <c r="I16" s="105">
        <v>12</v>
      </c>
      <c r="J16" s="105">
        <v>7</v>
      </c>
      <c r="K16" s="105">
        <v>22</v>
      </c>
    </row>
    <row r="17" spans="1:11">
      <c r="A17" s="104">
        <v>2014</v>
      </c>
      <c r="B17" s="105">
        <v>172</v>
      </c>
      <c r="C17" s="105">
        <v>31</v>
      </c>
      <c r="D17" s="105">
        <v>36</v>
      </c>
      <c r="E17" s="105">
        <v>9</v>
      </c>
      <c r="F17" s="105">
        <v>13</v>
      </c>
      <c r="G17" s="105">
        <v>41</v>
      </c>
      <c r="H17" s="105">
        <v>34</v>
      </c>
      <c r="I17" s="105">
        <v>13</v>
      </c>
      <c r="J17" s="105">
        <v>5</v>
      </c>
      <c r="K17" s="105">
        <v>7</v>
      </c>
    </row>
    <row r="18" spans="1:11">
      <c r="A18" s="104">
        <v>2015</v>
      </c>
      <c r="B18" s="105">
        <v>172</v>
      </c>
      <c r="C18" s="105">
        <v>30</v>
      </c>
      <c r="D18" s="105">
        <v>42</v>
      </c>
      <c r="E18" s="105">
        <v>10</v>
      </c>
      <c r="F18" s="105">
        <v>27</v>
      </c>
      <c r="G18" s="105">
        <v>31</v>
      </c>
      <c r="H18" s="105">
        <v>17</v>
      </c>
      <c r="I18" s="105">
        <v>13</v>
      </c>
      <c r="J18" s="105">
        <v>4</v>
      </c>
      <c r="K18" s="105">
        <v>10</v>
      </c>
    </row>
    <row r="19" spans="1:11">
      <c r="A19" s="104">
        <v>2016</v>
      </c>
      <c r="B19" s="105">
        <v>224</v>
      </c>
      <c r="C19" s="105">
        <v>40</v>
      </c>
      <c r="D19" s="105">
        <v>38</v>
      </c>
      <c r="E19" s="105">
        <v>14</v>
      </c>
      <c r="F19" s="105">
        <v>18</v>
      </c>
      <c r="G19" s="105">
        <v>22</v>
      </c>
      <c r="H19" s="105">
        <v>11</v>
      </c>
      <c r="I19" s="105">
        <v>18</v>
      </c>
      <c r="J19" s="105">
        <v>10</v>
      </c>
      <c r="K19" s="105">
        <v>14</v>
      </c>
    </row>
    <row r="20" spans="1:11">
      <c r="A20" s="104">
        <v>2017</v>
      </c>
      <c r="B20" s="105">
        <v>288</v>
      </c>
      <c r="C20" s="105">
        <v>42</v>
      </c>
      <c r="D20" s="105">
        <v>59</v>
      </c>
      <c r="E20" s="105">
        <v>4</v>
      </c>
      <c r="F20" s="105">
        <v>25</v>
      </c>
      <c r="G20" s="105">
        <v>19</v>
      </c>
      <c r="H20" s="105">
        <v>20</v>
      </c>
      <c r="I20" s="105">
        <v>11</v>
      </c>
      <c r="J20" s="105">
        <v>10</v>
      </c>
      <c r="K20" s="105">
        <v>17</v>
      </c>
    </row>
    <row r="21" spans="1:11">
      <c r="A21" s="104">
        <v>2018</v>
      </c>
      <c r="B21" s="105">
        <v>327</v>
      </c>
      <c r="C21" s="105">
        <v>36</v>
      </c>
      <c r="D21" s="105">
        <v>64</v>
      </c>
      <c r="E21" s="105">
        <v>18</v>
      </c>
      <c r="F21" s="105">
        <v>21</v>
      </c>
      <c r="G21" s="105">
        <v>22</v>
      </c>
      <c r="H21" s="105">
        <v>17</v>
      </c>
      <c r="I21" s="105">
        <v>16</v>
      </c>
      <c r="J21" s="105">
        <v>9</v>
      </c>
      <c r="K21" s="105">
        <v>11</v>
      </c>
    </row>
    <row r="22" spans="1:11">
      <c r="A22" s="104">
        <v>2019</v>
      </c>
      <c r="B22" s="105">
        <v>374</v>
      </c>
      <c r="C22" s="105">
        <v>28</v>
      </c>
      <c r="D22" s="105">
        <v>55</v>
      </c>
      <c r="E22" s="105">
        <v>20</v>
      </c>
      <c r="F22" s="105">
        <v>18</v>
      </c>
      <c r="G22" s="105">
        <v>21</v>
      </c>
      <c r="H22" s="105">
        <v>9</v>
      </c>
      <c r="I22" s="105">
        <v>11</v>
      </c>
      <c r="J22" s="105">
        <v>9</v>
      </c>
      <c r="K22" s="105">
        <v>14</v>
      </c>
    </row>
    <row r="23" spans="1:11" ht="32.25" customHeight="1">
      <c r="A23" s="264" t="s">
        <v>255</v>
      </c>
      <c r="B23" s="265"/>
      <c r="C23" s="265"/>
      <c r="D23" s="265"/>
      <c r="E23" s="265"/>
      <c r="F23" s="265"/>
      <c r="G23" s="265"/>
      <c r="H23" s="265"/>
      <c r="I23" s="265"/>
      <c r="J23" s="265"/>
      <c r="K23" s="265"/>
    </row>
    <row r="24" spans="1:11" ht="22.15" customHeight="1">
      <c r="A24" s="247"/>
      <c r="B24" s="247"/>
      <c r="C24" s="247"/>
      <c r="D24" s="247"/>
      <c r="E24" s="247"/>
      <c r="F24" s="247"/>
      <c r="G24" s="247"/>
      <c r="H24" s="247"/>
      <c r="I24" s="247"/>
      <c r="J24" s="247"/>
      <c r="K24" s="247"/>
    </row>
    <row r="25" spans="1:11" ht="58.9" customHeight="1">
      <c r="A25" s="259" t="s">
        <v>256</v>
      </c>
      <c r="B25" s="259"/>
      <c r="C25" s="259"/>
      <c r="D25" s="259"/>
      <c r="E25" s="259"/>
      <c r="F25" s="259"/>
      <c r="G25" s="259"/>
      <c r="H25" s="259"/>
      <c r="I25" s="259"/>
      <c r="J25" s="259"/>
      <c r="K25" s="259"/>
    </row>
  </sheetData>
  <mergeCells count="3">
    <mergeCell ref="A7:K7"/>
    <mergeCell ref="A23:K24"/>
    <mergeCell ref="A25:K25"/>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N12"/>
  <sheetViews>
    <sheetView showGridLines="0" zoomScale="87" zoomScaleNormal="87" workbookViewId="0"/>
  </sheetViews>
  <sheetFormatPr baseColWidth="10" defaultRowHeight="18.75"/>
  <cols>
    <col min="1" max="16384" width="11.42578125" style="1"/>
  </cols>
  <sheetData>
    <row r="7" spans="1:14">
      <c r="A7" s="255" t="s">
        <v>257</v>
      </c>
      <c r="B7" s="255"/>
      <c r="C7" s="255"/>
      <c r="D7" s="255"/>
      <c r="E7" s="255"/>
      <c r="F7" s="255"/>
      <c r="G7" s="255"/>
      <c r="H7" s="255"/>
      <c r="I7" s="255"/>
      <c r="J7" s="255"/>
      <c r="K7" s="255"/>
      <c r="L7" s="255"/>
      <c r="M7" s="255"/>
      <c r="N7" s="255"/>
    </row>
    <row r="8" spans="1:14">
      <c r="A8" s="106"/>
      <c r="B8" s="107">
        <v>2007</v>
      </c>
      <c r="C8" s="107">
        <v>2008</v>
      </c>
      <c r="D8" s="107">
        <v>2009</v>
      </c>
      <c r="E8" s="107">
        <v>2010</v>
      </c>
      <c r="F8" s="107">
        <v>2011</v>
      </c>
      <c r="G8" s="107">
        <v>2012</v>
      </c>
      <c r="H8" s="107">
        <v>2013</v>
      </c>
      <c r="I8" s="107">
        <v>2014</v>
      </c>
      <c r="J8" s="108">
        <v>2015</v>
      </c>
      <c r="K8" s="107">
        <v>2016</v>
      </c>
      <c r="L8" s="107">
        <v>2017</v>
      </c>
      <c r="M8" s="107">
        <v>2018</v>
      </c>
      <c r="N8" s="107">
        <v>2019</v>
      </c>
    </row>
    <row r="9" spans="1:14">
      <c r="A9" s="109" t="s">
        <v>258</v>
      </c>
      <c r="B9" s="110">
        <v>13902</v>
      </c>
      <c r="C9" s="110">
        <v>14160</v>
      </c>
      <c r="D9" s="110">
        <v>12055</v>
      </c>
      <c r="E9" s="110">
        <v>11926</v>
      </c>
      <c r="F9" s="110">
        <v>11000</v>
      </c>
      <c r="G9" s="110">
        <v>11534</v>
      </c>
      <c r="H9" s="110">
        <v>11774</v>
      </c>
      <c r="I9" s="110">
        <v>12409</v>
      </c>
      <c r="J9" s="110">
        <v>13787</v>
      </c>
      <c r="K9" s="110">
        <v>12884</v>
      </c>
      <c r="L9" s="110">
        <v>12663</v>
      </c>
      <c r="M9" s="110">
        <v>12637</v>
      </c>
      <c r="N9" s="110">
        <v>12516</v>
      </c>
    </row>
    <row r="10" spans="1:14">
      <c r="A10" s="109" t="s">
        <v>259</v>
      </c>
      <c r="B10" s="110">
        <v>2697</v>
      </c>
      <c r="C10" s="110">
        <v>2421</v>
      </c>
      <c r="D10" s="110">
        <v>2226</v>
      </c>
      <c r="E10" s="110">
        <v>2650</v>
      </c>
      <c r="F10" s="110">
        <v>3055</v>
      </c>
      <c r="G10" s="110">
        <v>3780</v>
      </c>
      <c r="H10" s="110">
        <v>3670</v>
      </c>
      <c r="I10" s="110">
        <v>3726</v>
      </c>
      <c r="J10" s="110">
        <v>4284</v>
      </c>
      <c r="K10" s="110">
        <v>4529</v>
      </c>
      <c r="L10" s="110">
        <v>4521</v>
      </c>
      <c r="M10" s="110">
        <v>3787</v>
      </c>
      <c r="N10" s="110">
        <v>3425</v>
      </c>
    </row>
    <row r="11" spans="1:14">
      <c r="A11" s="111" t="s">
        <v>72</v>
      </c>
      <c r="B11" s="112">
        <v>16599</v>
      </c>
      <c r="C11" s="112">
        <v>16581</v>
      </c>
      <c r="D11" s="112">
        <v>14281</v>
      </c>
      <c r="E11" s="112">
        <v>14576</v>
      </c>
      <c r="F11" s="112">
        <v>14055</v>
      </c>
      <c r="G11" s="112">
        <v>15314</v>
      </c>
      <c r="H11" s="112">
        <v>15444</v>
      </c>
      <c r="I11" s="112">
        <v>16135</v>
      </c>
      <c r="J11" s="112">
        <v>18071</v>
      </c>
      <c r="K11" s="112">
        <v>17413</v>
      </c>
      <c r="L11" s="112">
        <v>17184</v>
      </c>
      <c r="M11" s="112">
        <v>16424</v>
      </c>
      <c r="N11" s="112">
        <v>15941</v>
      </c>
    </row>
    <row r="12" spans="1:14" ht="41.25" customHeight="1">
      <c r="A12" s="265" t="s">
        <v>171</v>
      </c>
      <c r="B12" s="265"/>
      <c r="C12" s="265"/>
      <c r="D12" s="265"/>
      <c r="E12" s="265"/>
      <c r="F12" s="265"/>
      <c r="G12" s="265"/>
      <c r="H12" s="265"/>
      <c r="I12" s="265"/>
      <c r="J12" s="265"/>
      <c r="K12" s="265"/>
      <c r="L12" s="265"/>
      <c r="M12" s="265"/>
      <c r="N12" s="265"/>
    </row>
  </sheetData>
  <mergeCells count="2">
    <mergeCell ref="A7:N7"/>
    <mergeCell ref="A12:N12"/>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E27"/>
  <sheetViews>
    <sheetView showGridLines="0" zoomScale="73" zoomScaleNormal="73" workbookViewId="0"/>
  </sheetViews>
  <sheetFormatPr baseColWidth="10" defaultRowHeight="18.75"/>
  <cols>
    <col min="1" max="1" width="12.7109375" style="1" customWidth="1"/>
    <col min="2" max="5" width="21.5703125" style="1" customWidth="1"/>
    <col min="6" max="16384" width="11.42578125" style="1"/>
  </cols>
  <sheetData>
    <row r="7" spans="1:5" ht="36" customHeight="1">
      <c r="A7" s="266" t="s">
        <v>260</v>
      </c>
      <c r="B7" s="266"/>
      <c r="C7" s="266"/>
      <c r="D7" s="266"/>
      <c r="E7" s="266"/>
    </row>
    <row r="8" spans="1:5" ht="39">
      <c r="A8" s="88" t="s">
        <v>166</v>
      </c>
      <c r="B8" s="88" t="s">
        <v>273</v>
      </c>
      <c r="C8" s="88" t="s">
        <v>274</v>
      </c>
      <c r="D8" s="88" t="s">
        <v>275</v>
      </c>
      <c r="E8" s="88" t="s">
        <v>276</v>
      </c>
    </row>
    <row r="9" spans="1:5">
      <c r="A9" s="116">
        <v>2010</v>
      </c>
      <c r="B9" s="117">
        <v>14.32702418506835</v>
      </c>
      <c r="C9" s="117">
        <v>6.5244237102085614E-2</v>
      </c>
      <c r="D9" s="117">
        <v>8.3605372409142259E-2</v>
      </c>
      <c r="E9" s="117">
        <v>0.73080967402733965</v>
      </c>
    </row>
    <row r="10" spans="1:5">
      <c r="A10" s="118">
        <v>2011</v>
      </c>
      <c r="B10" s="119">
        <v>12.19718309859155</v>
      </c>
      <c r="C10" s="119">
        <v>7.577374599786553E-2</v>
      </c>
      <c r="D10" s="119">
        <v>9.23137316060339E-2</v>
      </c>
      <c r="E10" s="119">
        <v>0.7924882629107981</v>
      </c>
    </row>
    <row r="11" spans="1:5">
      <c r="A11" s="118">
        <v>2012</v>
      </c>
      <c r="B11" s="119">
        <v>10.852941176470589</v>
      </c>
      <c r="C11" s="119">
        <v>8.4367245657568243E-2</v>
      </c>
      <c r="D11" s="119">
        <v>0.11048809999549325</v>
      </c>
      <c r="E11" s="119">
        <v>0.69349845201238391</v>
      </c>
    </row>
    <row r="12" spans="1:5">
      <c r="A12" s="118">
        <v>2013</v>
      </c>
      <c r="B12" s="119">
        <v>11.753096614368291</v>
      </c>
      <c r="C12" s="119">
        <v>7.8412328412328411E-2</v>
      </c>
      <c r="D12" s="119">
        <v>0.10223383979099589</v>
      </c>
      <c r="E12" s="119">
        <v>0.72419488026424439</v>
      </c>
    </row>
    <row r="13" spans="1:5">
      <c r="A13" s="118">
        <v>2014</v>
      </c>
      <c r="B13" s="119">
        <v>11.970257234726688</v>
      </c>
      <c r="C13" s="119">
        <v>7.7099473194917875E-2</v>
      </c>
      <c r="D13" s="119">
        <v>0.10372162962255058</v>
      </c>
      <c r="E13" s="119">
        <v>0.73713826366559487</v>
      </c>
    </row>
    <row r="14" spans="1:5">
      <c r="A14" s="118">
        <v>2015</v>
      </c>
      <c r="B14" s="119">
        <v>12.248533724340176</v>
      </c>
      <c r="C14" s="119">
        <v>7.5480050910298274E-2</v>
      </c>
      <c r="D14" s="119">
        <v>0.11240418038069087</v>
      </c>
      <c r="E14" s="119">
        <v>0.83870967741935487</v>
      </c>
    </row>
    <row r="15" spans="1:5">
      <c r="A15" s="118">
        <v>2016</v>
      </c>
      <c r="B15" s="119">
        <v>12.29236641221374</v>
      </c>
      <c r="C15" s="119">
        <v>7.5231149141446046E-2</v>
      </c>
      <c r="D15" s="119">
        <v>0.10675127234682037</v>
      </c>
      <c r="E15" s="119">
        <v>0.82519083969465645</v>
      </c>
    </row>
    <row r="16" spans="1:5">
      <c r="A16" s="118">
        <v>2017</v>
      </c>
      <c r="B16" s="119">
        <v>11.881559220389805</v>
      </c>
      <c r="C16" s="119">
        <v>7.763035381750466E-2</v>
      </c>
      <c r="D16" s="119">
        <v>0.10754445211668322</v>
      </c>
      <c r="E16" s="119">
        <v>0.85607196401799102</v>
      </c>
    </row>
    <row r="17" spans="1:5">
      <c r="A17" s="118">
        <v>2018</v>
      </c>
      <c r="B17" s="119">
        <v>9.5620578778135048</v>
      </c>
      <c r="C17" s="119">
        <v>9.4678519240136386E-2</v>
      </c>
      <c r="D17" s="119">
        <v>0.12407462966894726</v>
      </c>
      <c r="E17" s="119">
        <v>0.71511254019292603</v>
      </c>
    </row>
    <row r="18" spans="1:5">
      <c r="A18" s="120">
        <v>2019</v>
      </c>
      <c r="B18" s="121">
        <v>11.215325670498084</v>
      </c>
      <c r="C18" s="121">
        <v>8.1864374882378771E-2</v>
      </c>
      <c r="D18" s="121">
        <v>0.10309873641161617</v>
      </c>
      <c r="E18" s="121">
        <v>0.89578544061302678</v>
      </c>
    </row>
    <row r="19" spans="1:5" ht="15" customHeight="1">
      <c r="A19" s="113" t="s">
        <v>261</v>
      </c>
      <c r="B19" s="114"/>
      <c r="C19" s="114"/>
      <c r="D19" s="114"/>
      <c r="E19" s="114"/>
    </row>
    <row r="20" spans="1:5" ht="18.600000000000001" customHeight="1">
      <c r="A20" s="113" t="s">
        <v>262</v>
      </c>
      <c r="B20" s="114"/>
      <c r="C20" s="114"/>
      <c r="D20" s="114"/>
      <c r="E20" s="114"/>
    </row>
    <row r="21" spans="1:5" ht="14.45" customHeight="1">
      <c r="A21" s="113" t="s">
        <v>263</v>
      </c>
      <c r="B21" s="114"/>
      <c r="C21" s="114"/>
      <c r="D21" s="114"/>
      <c r="E21" s="114"/>
    </row>
    <row r="22" spans="1:5" ht="15.75" customHeight="1">
      <c r="A22" s="113" t="s">
        <v>264</v>
      </c>
      <c r="B22" s="114"/>
      <c r="C22" s="114"/>
      <c r="D22" s="114"/>
      <c r="E22" s="114"/>
    </row>
    <row r="23" spans="1:5" ht="30" customHeight="1">
      <c r="A23" s="267" t="s">
        <v>265</v>
      </c>
      <c r="B23" s="267"/>
      <c r="C23" s="267"/>
      <c r="D23" s="267"/>
      <c r="E23" s="267"/>
    </row>
    <row r="24" spans="1:5">
      <c r="A24" s="267"/>
      <c r="B24" s="267"/>
      <c r="C24" s="267"/>
      <c r="D24" s="267"/>
      <c r="E24" s="267"/>
    </row>
    <row r="25" spans="1:5" ht="12.75" customHeight="1">
      <c r="A25" s="267"/>
      <c r="B25" s="267"/>
      <c r="C25" s="267"/>
      <c r="D25" s="267"/>
      <c r="E25" s="267"/>
    </row>
    <row r="26" spans="1:5" ht="35.450000000000003" customHeight="1">
      <c r="A26" s="267"/>
      <c r="B26" s="267"/>
      <c r="C26" s="267"/>
      <c r="D26" s="267"/>
      <c r="E26" s="267"/>
    </row>
    <row r="27" spans="1:5">
      <c r="A27" s="113" t="s">
        <v>266</v>
      </c>
      <c r="B27" s="114"/>
      <c r="C27" s="114"/>
      <c r="D27" s="114"/>
      <c r="E27" s="114"/>
    </row>
  </sheetData>
  <mergeCells count="2">
    <mergeCell ref="A7:E7"/>
    <mergeCell ref="A23:E26"/>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J24"/>
  <sheetViews>
    <sheetView showGridLines="0" topLeftCell="A10" zoomScale="68" zoomScaleNormal="68" workbookViewId="0"/>
  </sheetViews>
  <sheetFormatPr baseColWidth="10" defaultColWidth="10.85546875" defaultRowHeight="18.75"/>
  <cols>
    <col min="1" max="1" width="24.140625" style="122" customWidth="1"/>
    <col min="2" max="6" width="26.85546875" style="122" customWidth="1"/>
    <col min="7" max="7" width="10.85546875" style="122"/>
    <col min="8" max="8" width="10.85546875" style="122" customWidth="1"/>
    <col min="9" max="10" width="10.85546875" style="122"/>
    <col min="11" max="11" width="0" style="122" hidden="1" customWidth="1"/>
    <col min="12" max="16384" width="10.85546875" style="122"/>
  </cols>
  <sheetData>
    <row r="8" spans="1:10">
      <c r="A8" s="129" t="s">
        <v>304</v>
      </c>
      <c r="B8" s="130"/>
      <c r="C8" s="130"/>
      <c r="D8" s="130"/>
      <c r="E8" s="130"/>
      <c r="F8" s="130"/>
    </row>
    <row r="9" spans="1:10">
      <c r="A9" s="131" t="s">
        <v>277</v>
      </c>
      <c r="B9" s="130"/>
      <c r="C9" s="130"/>
      <c r="D9" s="130"/>
      <c r="E9" s="130"/>
      <c r="F9" s="130"/>
    </row>
    <row r="10" spans="1:10" ht="37.5">
      <c r="A10" s="88" t="s">
        <v>166</v>
      </c>
      <c r="B10" s="88" t="s">
        <v>278</v>
      </c>
      <c r="C10" s="88" t="s">
        <v>279</v>
      </c>
      <c r="D10" s="88" t="s">
        <v>280</v>
      </c>
      <c r="E10" s="88" t="s">
        <v>281</v>
      </c>
      <c r="F10" s="88" t="s">
        <v>303</v>
      </c>
    </row>
    <row r="11" spans="1:10">
      <c r="A11" s="84">
        <v>2011</v>
      </c>
      <c r="B11" s="119">
        <v>96.354601887980877</v>
      </c>
      <c r="C11" s="133">
        <v>773.00909083518297</v>
      </c>
      <c r="D11" s="133">
        <v>-676.65448894720214</v>
      </c>
      <c r="E11" s="133">
        <v>869.36369272316381</v>
      </c>
      <c r="F11" s="133">
        <v>0.12464873056522062</v>
      </c>
      <c r="G11" s="123"/>
      <c r="I11" s="123"/>
    </row>
    <row r="12" spans="1:10">
      <c r="A12" s="84">
        <v>2012</v>
      </c>
      <c r="B12" s="119">
        <v>79.73643790807489</v>
      </c>
      <c r="C12" s="119">
        <v>562.28150028649611</v>
      </c>
      <c r="D12" s="119">
        <v>-482.54506237842122</v>
      </c>
      <c r="E12" s="119">
        <v>642.017938194571</v>
      </c>
      <c r="F12" s="119">
        <v>0.14180875214184929</v>
      </c>
      <c r="G12" s="123"/>
      <c r="J12" s="123"/>
    </row>
    <row r="13" spans="1:10">
      <c r="A13" s="84">
        <v>2013</v>
      </c>
      <c r="B13" s="119">
        <v>199.05645074002555</v>
      </c>
      <c r="C13" s="133">
        <v>523.88017688235323</v>
      </c>
      <c r="D13" s="133">
        <v>-324.8237261423277</v>
      </c>
      <c r="E13" s="133">
        <v>722.93662762237875</v>
      </c>
      <c r="F13" s="133">
        <v>0.37996560954954262</v>
      </c>
      <c r="G13" s="123"/>
      <c r="H13" s="123"/>
    </row>
    <row r="14" spans="1:10">
      <c r="A14" s="84">
        <v>2014</v>
      </c>
      <c r="B14" s="119">
        <v>93.04597828090381</v>
      </c>
      <c r="C14" s="133">
        <v>359.2233865464982</v>
      </c>
      <c r="D14" s="133">
        <v>-266.17740826559441</v>
      </c>
      <c r="E14" s="133">
        <v>452.269364827402</v>
      </c>
      <c r="F14" s="133">
        <v>0.25901982377993049</v>
      </c>
      <c r="G14" s="123"/>
      <c r="H14" s="123"/>
    </row>
    <row r="15" spans="1:10">
      <c r="A15" s="84">
        <v>2015</v>
      </c>
      <c r="B15" s="119">
        <v>86.502506740957855</v>
      </c>
      <c r="C15" s="133">
        <v>388.27535425797652</v>
      </c>
      <c r="D15" s="133">
        <v>-301.77284751701865</v>
      </c>
      <c r="E15" s="133">
        <v>474.77786099893439</v>
      </c>
      <c r="F15" s="133">
        <v>0.22278649878839379</v>
      </c>
      <c r="G15" s="123"/>
      <c r="I15" s="123"/>
      <c r="J15" s="123"/>
    </row>
    <row r="16" spans="1:10">
      <c r="A16" s="84">
        <v>2016</v>
      </c>
      <c r="B16" s="119">
        <v>90.099588905049487</v>
      </c>
      <c r="C16" s="133">
        <v>402.68790339164184</v>
      </c>
      <c r="D16" s="133">
        <v>-312.58831448659237</v>
      </c>
      <c r="E16" s="133">
        <v>492.78749229669131</v>
      </c>
      <c r="F16" s="133">
        <v>0.22374545683191632</v>
      </c>
      <c r="G16" s="123"/>
    </row>
    <row r="17" spans="1:7" ht="20.25">
      <c r="A17" s="84" t="s">
        <v>300</v>
      </c>
      <c r="B17" s="134">
        <v>106.61096213877006</v>
      </c>
      <c r="C17" s="135">
        <v>400.82218060297453</v>
      </c>
      <c r="D17" s="136">
        <v>-294.21121846420448</v>
      </c>
      <c r="E17" s="136">
        <v>507.43314274174458</v>
      </c>
      <c r="F17" s="137">
        <v>0.26598069492658932</v>
      </c>
      <c r="G17" s="123"/>
    </row>
    <row r="18" spans="1:7" ht="20.25">
      <c r="A18" s="84" t="s">
        <v>301</v>
      </c>
      <c r="B18" s="137">
        <v>125.80942363159238</v>
      </c>
      <c r="C18" s="133">
        <v>397.8937942249413</v>
      </c>
      <c r="D18" s="133">
        <v>-272.08437059334892</v>
      </c>
      <c r="E18" s="137">
        <v>523.70321785653368</v>
      </c>
      <c r="F18" s="137">
        <v>0.31618845394826273</v>
      </c>
      <c r="G18" s="123"/>
    </row>
    <row r="19" spans="1:7" ht="20.25">
      <c r="A19" s="85" t="s">
        <v>302</v>
      </c>
      <c r="B19" s="138">
        <v>150.80707634303462</v>
      </c>
      <c r="C19" s="139">
        <v>401.21745869449171</v>
      </c>
      <c r="D19" s="139">
        <f t="shared" ref="D19" si="0">B19-C19</f>
        <v>-250.41038235145709</v>
      </c>
      <c r="E19" s="138">
        <f t="shared" ref="E19" si="1">B19+C19</f>
        <v>552.02453503752633</v>
      </c>
      <c r="F19" s="138">
        <f t="shared" ref="F19" si="2">B19/C19</f>
        <v>0.37587366420629054</v>
      </c>
      <c r="G19" s="123"/>
    </row>
    <row r="20" spans="1:7">
      <c r="A20" s="125" t="s">
        <v>282</v>
      </c>
      <c r="B20" s="126"/>
      <c r="C20" s="127"/>
      <c r="D20" s="127"/>
      <c r="E20" s="128"/>
      <c r="F20" s="127"/>
    </row>
    <row r="21" spans="1:7">
      <c r="A21" s="125" t="s">
        <v>283</v>
      </c>
      <c r="B21" s="128"/>
      <c r="C21" s="128"/>
      <c r="D21" s="128"/>
      <c r="E21" s="128"/>
      <c r="F21" s="128"/>
    </row>
    <row r="22" spans="1:7">
      <c r="A22" s="125" t="s">
        <v>284</v>
      </c>
      <c r="B22" s="128"/>
      <c r="C22" s="128"/>
      <c r="D22" s="128"/>
      <c r="E22" s="128"/>
      <c r="F22" s="128"/>
    </row>
    <row r="23" spans="1:7">
      <c r="A23" s="128" t="s">
        <v>285</v>
      </c>
      <c r="B23" s="128"/>
      <c r="C23" s="128"/>
      <c r="D23" s="128"/>
      <c r="E23" s="128"/>
      <c r="F23" s="128"/>
    </row>
    <row r="24" spans="1:7" ht="33" customHeight="1">
      <c r="A24" s="268" t="s">
        <v>286</v>
      </c>
      <c r="B24" s="268"/>
      <c r="C24" s="268"/>
      <c r="D24" s="268"/>
      <c r="E24" s="268"/>
      <c r="F24" s="268"/>
    </row>
  </sheetData>
  <mergeCells count="1">
    <mergeCell ref="A24:F24"/>
  </mergeCell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I59"/>
  <sheetViews>
    <sheetView topLeftCell="A7" zoomScale="69" zoomScaleNormal="69" workbookViewId="0">
      <selection activeCell="A21" sqref="A21"/>
    </sheetView>
  </sheetViews>
  <sheetFormatPr baseColWidth="10" defaultColWidth="11.42578125" defaultRowHeight="18.75"/>
  <cols>
    <col min="1" max="1" width="42.5703125" style="142" customWidth="1"/>
    <col min="2" max="7" width="16.5703125" style="142" customWidth="1"/>
    <col min="8" max="16384" width="11.42578125" style="142"/>
  </cols>
  <sheetData>
    <row r="8" spans="1:9">
      <c r="A8" s="151" t="s">
        <v>306</v>
      </c>
      <c r="B8" s="130"/>
      <c r="C8" s="130"/>
      <c r="D8" s="130"/>
      <c r="E8" s="130"/>
      <c r="F8" s="151"/>
      <c r="G8" s="151"/>
    </row>
    <row r="9" spans="1:9">
      <c r="A9" s="130" t="s">
        <v>277</v>
      </c>
      <c r="B9" s="152"/>
      <c r="C9" s="152"/>
      <c r="D9" s="152"/>
      <c r="E9" s="152"/>
      <c r="F9" s="130"/>
      <c r="G9" s="130"/>
    </row>
    <row r="10" spans="1:9">
      <c r="A10" s="153" t="s">
        <v>34</v>
      </c>
      <c r="B10" s="88">
        <v>2010</v>
      </c>
      <c r="C10" s="88">
        <v>2011</v>
      </c>
      <c r="D10" s="88">
        <v>2012</v>
      </c>
      <c r="E10" s="88">
        <v>2013</v>
      </c>
      <c r="F10" s="88">
        <v>2014</v>
      </c>
      <c r="G10" s="88">
        <v>2015</v>
      </c>
    </row>
    <row r="11" spans="1:9">
      <c r="A11" s="154" t="s">
        <v>35</v>
      </c>
      <c r="B11" s="156">
        <v>58245.5387379268</v>
      </c>
      <c r="C11" s="156">
        <v>69603.995729215094</v>
      </c>
      <c r="D11" s="156">
        <v>71205.776199877306</v>
      </c>
      <c r="E11" s="156">
        <v>68357.395409726596</v>
      </c>
      <c r="F11" s="156">
        <v>75809.565958331907</v>
      </c>
      <c r="G11" s="156">
        <v>71836.473384677898</v>
      </c>
      <c r="H11" s="143"/>
      <c r="I11" s="140"/>
    </row>
    <row r="12" spans="1:9">
      <c r="A12" s="155" t="s">
        <v>36</v>
      </c>
      <c r="B12" s="156">
        <v>4577.3119092316301</v>
      </c>
      <c r="C12" s="156">
        <v>5049.1859747154003</v>
      </c>
      <c r="D12" s="156">
        <v>4907.84</v>
      </c>
      <c r="E12" s="156">
        <v>4843.3976312169398</v>
      </c>
      <c r="F12" s="156">
        <v>4979.4328294145498</v>
      </c>
      <c r="G12" s="156">
        <v>4427.9491528465496</v>
      </c>
    </row>
    <row r="13" spans="1:9">
      <c r="A13" s="155" t="s">
        <v>37</v>
      </c>
      <c r="B13" s="156">
        <v>8244.5422402927397</v>
      </c>
      <c r="C13" s="156">
        <v>10553.8952581626</v>
      </c>
      <c r="D13" s="156">
        <v>10902.0554513066</v>
      </c>
      <c r="E13" s="156">
        <v>11997.463773644</v>
      </c>
      <c r="F13" s="156">
        <v>13219.5749949041</v>
      </c>
      <c r="G13" s="156">
        <v>11315.8083422446</v>
      </c>
    </row>
    <row r="14" spans="1:9">
      <c r="A14" s="155" t="s">
        <v>38</v>
      </c>
      <c r="B14" s="156">
        <v>11771.4845673449</v>
      </c>
      <c r="C14" s="156">
        <v>12979.678612416201</v>
      </c>
      <c r="D14" s="156">
        <v>14727.0901099441</v>
      </c>
      <c r="E14" s="156">
        <v>17080.054668454701</v>
      </c>
      <c r="F14" s="156">
        <v>19184.569894250599</v>
      </c>
      <c r="G14" s="156">
        <v>17820.484998842199</v>
      </c>
    </row>
    <row r="15" spans="1:9">
      <c r="A15" s="155" t="s">
        <v>39</v>
      </c>
      <c r="B15" s="156">
        <v>3000.4966701837702</v>
      </c>
      <c r="C15" s="156">
        <v>2652.7726947149999</v>
      </c>
      <c r="D15" s="156">
        <v>2637.1405413375101</v>
      </c>
      <c r="E15" s="156">
        <v>2620.90599143291</v>
      </c>
      <c r="F15" s="156" t="s">
        <v>287</v>
      </c>
      <c r="G15" s="156" t="s">
        <v>287</v>
      </c>
    </row>
    <row r="16" spans="1:9">
      <c r="A16" s="155" t="s">
        <v>288</v>
      </c>
      <c r="B16" s="156">
        <v>3344.8971417115499</v>
      </c>
      <c r="C16" s="156">
        <v>4032.0684170402501</v>
      </c>
      <c r="D16" s="156">
        <v>5310.7961053910603</v>
      </c>
      <c r="E16" s="156">
        <v>6845.6317610394199</v>
      </c>
      <c r="F16" s="156">
        <v>9764.5499951328093</v>
      </c>
      <c r="G16" s="156">
        <v>10407.9</v>
      </c>
    </row>
    <row r="17" spans="1:7">
      <c r="A17" s="155" t="s">
        <v>42</v>
      </c>
      <c r="B17" s="156">
        <v>6352.16</v>
      </c>
      <c r="C17" s="156">
        <v>7455.05</v>
      </c>
      <c r="D17" s="156">
        <v>8305.9500000000007</v>
      </c>
      <c r="E17" s="156">
        <v>8424.92415733698</v>
      </c>
      <c r="F17" s="156">
        <v>8708.6486037036593</v>
      </c>
      <c r="G17" s="156">
        <v>7686.3430628150099</v>
      </c>
    </row>
    <row r="18" spans="1:7">
      <c r="A18" s="155" t="s">
        <v>43</v>
      </c>
      <c r="B18" s="156">
        <v>265.54710348252098</v>
      </c>
      <c r="C18" s="156">
        <v>301.102965347473</v>
      </c>
      <c r="D18" s="156">
        <v>316.71852312870601</v>
      </c>
      <c r="E18" s="156" t="s">
        <v>287</v>
      </c>
      <c r="F18" s="156" t="s">
        <v>287</v>
      </c>
      <c r="G18" s="156" t="s">
        <v>287</v>
      </c>
    </row>
    <row r="19" spans="1:7">
      <c r="A19" s="155" t="s">
        <v>44</v>
      </c>
      <c r="B19" s="156">
        <v>15064.205713878</v>
      </c>
      <c r="C19" s="156">
        <v>17702.865498107702</v>
      </c>
      <c r="D19" s="156">
        <v>16125.7000021801</v>
      </c>
      <c r="E19" s="156">
        <v>16171.1072155127</v>
      </c>
      <c r="F19" s="156">
        <v>19187.555045167799</v>
      </c>
      <c r="G19" s="156">
        <v>17099.7579527569</v>
      </c>
    </row>
    <row r="20" spans="1:7">
      <c r="A20" s="155" t="s">
        <v>389</v>
      </c>
      <c r="B20" s="156">
        <v>100569</v>
      </c>
      <c r="C20" s="156">
        <v>119936</v>
      </c>
      <c r="D20" s="156">
        <v>122658</v>
      </c>
      <c r="E20" s="156">
        <v>125519</v>
      </c>
      <c r="F20" s="156">
        <v>134325</v>
      </c>
      <c r="G20" s="156">
        <v>130834</v>
      </c>
    </row>
    <row r="21" spans="1:7">
      <c r="A21" s="155" t="s">
        <v>46</v>
      </c>
      <c r="B21" s="156">
        <v>294.70492157732298</v>
      </c>
      <c r="C21" s="156">
        <v>361.218325293806</v>
      </c>
      <c r="D21" s="156">
        <v>387.22</v>
      </c>
      <c r="E21" s="156">
        <v>458.20792512090998</v>
      </c>
      <c r="F21" s="156">
        <v>491.77959839387103</v>
      </c>
      <c r="G21" s="156">
        <v>444.81351937093501</v>
      </c>
    </row>
    <row r="22" spans="1:7">
      <c r="A22" s="155" t="s">
        <v>47</v>
      </c>
      <c r="B22" s="156">
        <v>9472.2837112568195</v>
      </c>
      <c r="C22" s="156">
        <v>10795.7785267243</v>
      </c>
      <c r="D22" s="156">
        <v>10093.8771509092</v>
      </c>
      <c r="E22" s="156">
        <v>11224.894024746</v>
      </c>
      <c r="F22" s="156">
        <v>11670.1622628639</v>
      </c>
      <c r="G22" s="156">
        <v>10781.4388960374</v>
      </c>
    </row>
    <row r="23" spans="1:7">
      <c r="A23" s="155" t="s">
        <v>48</v>
      </c>
      <c r="B23" s="156" t="s">
        <v>287</v>
      </c>
      <c r="C23" s="156" t="s">
        <v>287</v>
      </c>
      <c r="D23" s="156" t="s">
        <v>287</v>
      </c>
      <c r="E23" s="156" t="s">
        <v>287</v>
      </c>
      <c r="F23" s="156" t="s">
        <v>287</v>
      </c>
      <c r="G23" s="156" t="s">
        <v>287</v>
      </c>
    </row>
    <row r="24" spans="1:7">
      <c r="A24" s="155" t="s">
        <v>49</v>
      </c>
      <c r="B24" s="156">
        <v>715.18920638684006</v>
      </c>
      <c r="C24" s="156">
        <v>797.1</v>
      </c>
      <c r="D24" s="156">
        <v>674.29566303425895</v>
      </c>
      <c r="E24" s="156">
        <v>774.60384744842099</v>
      </c>
      <c r="F24" s="156">
        <v>1017.07408581829</v>
      </c>
      <c r="G24" s="156">
        <v>812.61322869378</v>
      </c>
    </row>
    <row r="25" spans="1:7">
      <c r="A25" s="155" t="s">
        <v>50</v>
      </c>
      <c r="B25" s="156">
        <v>4185.5427923360803</v>
      </c>
      <c r="C25" s="156">
        <v>4549.9062545074703</v>
      </c>
      <c r="D25" s="156">
        <v>4395.9915342896802</v>
      </c>
      <c r="E25" s="156">
        <v>4779.9767719439396</v>
      </c>
      <c r="F25" s="156">
        <v>4924.1046739418498</v>
      </c>
      <c r="G25" s="156">
        <v>4178.55834534113</v>
      </c>
    </row>
    <row r="26" spans="1:7">
      <c r="A26" s="155" t="s">
        <v>51</v>
      </c>
      <c r="B26" s="156">
        <v>40878.360842832997</v>
      </c>
      <c r="C26" s="156">
        <v>49683.379416060503</v>
      </c>
      <c r="D26" s="156">
        <v>55080.76</v>
      </c>
      <c r="E26" s="156">
        <v>63569.562921041303</v>
      </c>
      <c r="F26" s="156">
        <v>75485.842925538207</v>
      </c>
      <c r="G26" s="156">
        <v>73337.040736148803</v>
      </c>
    </row>
    <row r="27" spans="1:7">
      <c r="A27" s="155" t="s">
        <v>52</v>
      </c>
      <c r="B27" s="156">
        <v>283.08644692707099</v>
      </c>
      <c r="C27" s="156">
        <v>302.20853082686699</v>
      </c>
      <c r="D27" s="156">
        <v>254.29318261431601</v>
      </c>
      <c r="E27" s="156">
        <v>323.44233264168201</v>
      </c>
      <c r="F27" s="156">
        <v>443.60430281177798</v>
      </c>
      <c r="G27" s="156">
        <v>543.07763358096997</v>
      </c>
    </row>
    <row r="28" spans="1:7">
      <c r="A28" s="155" t="s">
        <v>53</v>
      </c>
      <c r="B28" s="156">
        <v>10117.280538115399</v>
      </c>
      <c r="C28" s="156">
        <v>12182.8221591158</v>
      </c>
      <c r="D28" s="156">
        <v>13141.19</v>
      </c>
      <c r="E28" s="156">
        <v>14558.7054483015</v>
      </c>
      <c r="F28" s="156">
        <v>14779.417897244901</v>
      </c>
      <c r="G28" s="156">
        <v>15371.544428626599</v>
      </c>
    </row>
    <row r="29" spans="1:7">
      <c r="A29" s="155" t="s">
        <v>54</v>
      </c>
      <c r="B29" s="156">
        <v>10276.9854689453</v>
      </c>
      <c r="C29" s="156">
        <v>12177.743828308299</v>
      </c>
      <c r="D29" s="156">
        <v>13841.8393527115</v>
      </c>
      <c r="E29" s="156">
        <v>14383.6396887966</v>
      </c>
      <c r="F29" s="156">
        <v>15144.2663061779</v>
      </c>
      <c r="G29" s="156">
        <v>13239.9205330024</v>
      </c>
    </row>
    <row r="30" spans="1:7">
      <c r="A30" s="155" t="s">
        <v>55</v>
      </c>
      <c r="B30" s="156">
        <v>27758.503871189201</v>
      </c>
      <c r="C30" s="156">
        <v>29887.1954499165</v>
      </c>
      <c r="D30" s="156">
        <v>34102.399663958298</v>
      </c>
      <c r="E30" s="156">
        <v>34788.186891894897</v>
      </c>
      <c r="F30" s="156">
        <v>34549.365851485003</v>
      </c>
      <c r="G30" s="157">
        <v>32631.38</v>
      </c>
    </row>
    <row r="31" spans="1:7">
      <c r="A31" s="155" t="s">
        <v>56</v>
      </c>
      <c r="B31" s="156">
        <v>188.13</v>
      </c>
      <c r="C31" s="156">
        <v>255.19</v>
      </c>
      <c r="D31" s="156">
        <v>240.32</v>
      </c>
      <c r="E31" s="156">
        <v>297.38</v>
      </c>
      <c r="F31" s="156">
        <v>317.08999999999997</v>
      </c>
      <c r="G31" s="157">
        <v>316.08</v>
      </c>
    </row>
    <row r="32" spans="1:7">
      <c r="A32" s="155" t="s">
        <v>58</v>
      </c>
      <c r="B32" s="156">
        <v>2363.5678846628798</v>
      </c>
      <c r="C32" s="156">
        <v>2939.7157932608602</v>
      </c>
      <c r="D32" s="156">
        <v>4448.58</v>
      </c>
      <c r="E32" s="156">
        <v>4943.4436832704096</v>
      </c>
      <c r="F32" s="156">
        <v>5702.56696538506</v>
      </c>
      <c r="G32" s="156">
        <v>4968.84098156663</v>
      </c>
    </row>
    <row r="33" spans="1:8">
      <c r="A33" s="90" t="s">
        <v>59</v>
      </c>
      <c r="B33" s="158">
        <v>87.755869377417298</v>
      </c>
      <c r="C33" s="158">
        <v>96.354601887980877</v>
      </c>
      <c r="D33" s="158">
        <v>79.73643790807489</v>
      </c>
      <c r="E33" s="158">
        <v>199.05645074002555</v>
      </c>
      <c r="F33" s="158">
        <v>93.04597828090381</v>
      </c>
      <c r="G33" s="158">
        <v>86.502506740957855</v>
      </c>
      <c r="H33" s="141"/>
    </row>
    <row r="34" spans="1:8">
      <c r="A34" s="155" t="s">
        <v>60</v>
      </c>
      <c r="B34" s="156">
        <v>4198.9245829312003</v>
      </c>
      <c r="C34" s="156">
        <v>4154.7959964830898</v>
      </c>
      <c r="D34" s="156">
        <v>4391.5771379458502</v>
      </c>
      <c r="E34" s="156">
        <v>4515.0638297872301</v>
      </c>
      <c r="F34" s="156" t="s">
        <v>287</v>
      </c>
      <c r="G34" s="156" t="s">
        <v>287</v>
      </c>
    </row>
    <row r="35" spans="1:8">
      <c r="A35" s="155" t="s">
        <v>289</v>
      </c>
      <c r="B35" s="156">
        <v>885.552704860586</v>
      </c>
      <c r="C35" s="156">
        <v>1184.2213088158501</v>
      </c>
      <c r="D35" s="156">
        <v>837.73287914832395</v>
      </c>
      <c r="E35" s="156">
        <v>830.73099540265696</v>
      </c>
      <c r="F35" s="156" t="s">
        <v>287</v>
      </c>
      <c r="G35" s="156" t="s">
        <v>287</v>
      </c>
    </row>
    <row r="36" spans="1:8">
      <c r="A36" s="155" t="s">
        <v>62</v>
      </c>
      <c r="B36" s="156" t="s">
        <v>287</v>
      </c>
      <c r="C36" s="156">
        <v>39985.667520582603</v>
      </c>
      <c r="D36" s="156">
        <v>40171.215519752499</v>
      </c>
      <c r="E36" s="156">
        <v>44424.871669140703</v>
      </c>
      <c r="F36" s="156">
        <v>52122.278004870102</v>
      </c>
      <c r="G36" s="156">
        <v>56278.372598472903</v>
      </c>
    </row>
    <row r="37" spans="1:8">
      <c r="A37" s="155" t="s">
        <v>63</v>
      </c>
      <c r="B37" s="156">
        <v>3317.5886313136298</v>
      </c>
      <c r="C37" s="156">
        <v>3724.1968192763502</v>
      </c>
      <c r="D37" s="156">
        <v>4120.6594337039496</v>
      </c>
      <c r="E37" s="156">
        <v>4926.5782605715103</v>
      </c>
      <c r="F37" s="156">
        <v>6020.7931949966296</v>
      </c>
      <c r="G37" s="156">
        <v>4853.0675686430604</v>
      </c>
    </row>
    <row r="38" spans="1:8">
      <c r="A38" s="155" t="s">
        <v>64</v>
      </c>
      <c r="B38" s="156">
        <v>1276.2180549125401</v>
      </c>
      <c r="C38" s="156">
        <v>1540.0332373215899</v>
      </c>
      <c r="D38" s="156">
        <v>1576.67620262121</v>
      </c>
      <c r="E38" s="156">
        <v>1805.14296681004</v>
      </c>
      <c r="F38" s="156">
        <v>2000.2091934924699</v>
      </c>
      <c r="G38" s="156">
        <v>1771.21843395527</v>
      </c>
    </row>
    <row r="39" spans="1:8">
      <c r="A39" s="155" t="s">
        <v>65</v>
      </c>
      <c r="B39" s="156">
        <v>31119.6581568404</v>
      </c>
      <c r="C39" s="156">
        <v>35653.811969534901</v>
      </c>
      <c r="D39" s="156">
        <v>39559.46</v>
      </c>
      <c r="E39" s="156">
        <v>41547.034364933003</v>
      </c>
      <c r="F39" s="156">
        <v>45790.0993620222</v>
      </c>
      <c r="G39" s="156">
        <v>41060.554025789403</v>
      </c>
    </row>
    <row r="40" spans="1:8">
      <c r="A40" s="155" t="s">
        <v>66</v>
      </c>
      <c r="B40" s="156">
        <v>2223.98</v>
      </c>
      <c r="C40" s="156">
        <v>3251.79</v>
      </c>
      <c r="D40" s="156">
        <v>3412.64</v>
      </c>
      <c r="E40" s="156">
        <v>3742.0366962320199</v>
      </c>
      <c r="F40" s="156">
        <v>3994.1837408165702</v>
      </c>
      <c r="G40" s="156">
        <v>3663.3142740992898</v>
      </c>
    </row>
    <row r="41" spans="1:8">
      <c r="A41" s="155" t="s">
        <v>290</v>
      </c>
      <c r="B41" s="156">
        <v>504.47327539397702</v>
      </c>
      <c r="C41" s="156">
        <v>769.99507158802203</v>
      </c>
      <c r="D41" s="156">
        <v>948.09978992564697</v>
      </c>
      <c r="E41" s="156" t="s">
        <v>287</v>
      </c>
      <c r="F41" s="156" t="s">
        <v>287</v>
      </c>
      <c r="G41" s="156" t="s">
        <v>287</v>
      </c>
    </row>
    <row r="42" spans="1:8">
      <c r="A42" s="155" t="s">
        <v>69</v>
      </c>
      <c r="B42" s="156">
        <v>17751.78</v>
      </c>
      <c r="C42" s="156">
        <v>23177.57</v>
      </c>
      <c r="D42" s="156">
        <v>23617.119999999999</v>
      </c>
      <c r="E42" s="156">
        <v>26483.270549483001</v>
      </c>
      <c r="F42" s="156">
        <v>28034.3828002189</v>
      </c>
      <c r="G42" s="156">
        <v>27970.4251285516</v>
      </c>
    </row>
    <row r="43" spans="1:8">
      <c r="A43" s="155" t="s">
        <v>70</v>
      </c>
      <c r="B43" s="156">
        <v>20820.352022092899</v>
      </c>
      <c r="C43" s="156">
        <v>25203.791609705801</v>
      </c>
      <c r="D43" s="156">
        <v>28311.26</v>
      </c>
      <c r="E43" s="156">
        <v>29959.953295207099</v>
      </c>
      <c r="F43" s="156">
        <v>32765.288091961698</v>
      </c>
      <c r="G43" s="156">
        <v>30336.407357924101</v>
      </c>
    </row>
    <row r="44" spans="1:8">
      <c r="A44" s="90" t="s">
        <v>291</v>
      </c>
      <c r="B44" s="156"/>
      <c r="C44" s="156"/>
      <c r="D44" s="156"/>
      <c r="E44" s="156"/>
      <c r="F44" s="156"/>
      <c r="G44" s="156"/>
    </row>
    <row r="45" spans="1:8">
      <c r="A45" s="155" t="s">
        <v>77</v>
      </c>
      <c r="B45" s="156" t="s">
        <v>287</v>
      </c>
      <c r="C45" s="156" t="s">
        <v>287</v>
      </c>
      <c r="D45" s="156" t="s">
        <v>287</v>
      </c>
      <c r="E45" s="156" t="s">
        <v>287</v>
      </c>
      <c r="F45" s="156" t="s">
        <v>287</v>
      </c>
      <c r="G45" s="156" t="s">
        <v>287</v>
      </c>
    </row>
    <row r="46" spans="1:8">
      <c r="A46" s="155" t="s">
        <v>292</v>
      </c>
      <c r="B46" s="156">
        <v>822.07224574932104</v>
      </c>
      <c r="C46" s="156" t="s">
        <v>287</v>
      </c>
      <c r="D46" s="156">
        <v>903.86911595866798</v>
      </c>
      <c r="E46" s="156">
        <v>1013.73731944911</v>
      </c>
      <c r="F46" s="156">
        <v>1114.1017847734499</v>
      </c>
      <c r="G46" s="156" t="s">
        <v>287</v>
      </c>
    </row>
    <row r="47" spans="1:8">
      <c r="A47" s="155" t="s">
        <v>293</v>
      </c>
      <c r="B47" s="156">
        <v>19.859377522434801</v>
      </c>
      <c r="C47" s="156">
        <v>31.16</v>
      </c>
      <c r="D47" s="156">
        <v>92.27</v>
      </c>
      <c r="E47" s="156">
        <v>191.24</v>
      </c>
      <c r="F47" s="156" t="s">
        <v>287</v>
      </c>
      <c r="G47" s="156" t="s">
        <v>287</v>
      </c>
    </row>
    <row r="48" spans="1:8">
      <c r="A48" s="155" t="s">
        <v>294</v>
      </c>
      <c r="B48" s="156">
        <v>627.83666865503096</v>
      </c>
      <c r="C48" s="156">
        <v>592.64216830684495</v>
      </c>
      <c r="D48" s="156">
        <v>688.84129609963099</v>
      </c>
      <c r="E48" s="156">
        <v>773.72969065080201</v>
      </c>
      <c r="F48" s="156">
        <v>1279.2130952146899</v>
      </c>
      <c r="G48" s="156">
        <v>1654.7320994460299</v>
      </c>
    </row>
    <row r="49" spans="1:7">
      <c r="A49" s="155" t="s">
        <v>295</v>
      </c>
      <c r="B49" s="156" t="s">
        <v>287</v>
      </c>
      <c r="C49" s="156" t="s">
        <v>287</v>
      </c>
      <c r="D49" s="156" t="s">
        <v>287</v>
      </c>
      <c r="E49" s="156" t="s">
        <v>287</v>
      </c>
      <c r="F49" s="156" t="s">
        <v>287</v>
      </c>
      <c r="G49" s="156" t="s">
        <v>287</v>
      </c>
    </row>
    <row r="50" spans="1:7">
      <c r="A50" s="159" t="s">
        <v>296</v>
      </c>
      <c r="B50" s="160" t="s">
        <v>287</v>
      </c>
      <c r="C50" s="160" t="s">
        <v>287</v>
      </c>
      <c r="D50" s="160" t="s">
        <v>287</v>
      </c>
      <c r="E50" s="160" t="s">
        <v>287</v>
      </c>
      <c r="F50" s="160" t="s">
        <v>287</v>
      </c>
      <c r="G50" s="160" t="s">
        <v>287</v>
      </c>
    </row>
    <row r="51" spans="1:7">
      <c r="A51" s="149" t="s">
        <v>297</v>
      </c>
      <c r="B51" s="144"/>
      <c r="C51" s="144"/>
      <c r="D51" s="144"/>
      <c r="E51" s="144"/>
      <c r="F51" s="144"/>
      <c r="G51" s="144"/>
    </row>
    <row r="52" spans="1:7">
      <c r="A52" s="125" t="s">
        <v>298</v>
      </c>
    </row>
    <row r="53" spans="1:7">
      <c r="A53" s="150" t="s">
        <v>307</v>
      </c>
    </row>
    <row r="54" spans="1:7">
      <c r="A54" s="269"/>
      <c r="B54" s="269"/>
      <c r="C54" s="269"/>
      <c r="D54" s="269"/>
      <c r="E54" s="269"/>
      <c r="F54" s="269"/>
      <c r="G54" s="269"/>
    </row>
    <row r="55" spans="1:7">
      <c r="A55" s="146"/>
      <c r="B55" s="146"/>
      <c r="C55" s="146"/>
      <c r="D55" s="146"/>
      <c r="E55" s="146"/>
      <c r="F55" s="146"/>
      <c r="G55" s="146"/>
    </row>
    <row r="56" spans="1:7">
      <c r="A56" s="270"/>
      <c r="B56" s="270"/>
      <c r="C56" s="270"/>
      <c r="D56" s="270"/>
      <c r="E56" s="270"/>
      <c r="F56" s="270"/>
      <c r="G56" s="270"/>
    </row>
    <row r="57" spans="1:7">
      <c r="A57" s="147"/>
    </row>
    <row r="58" spans="1:7">
      <c r="A58" s="148"/>
    </row>
    <row r="59" spans="1:7">
      <c r="A59" s="144"/>
    </row>
  </sheetData>
  <mergeCells count="2">
    <mergeCell ref="A54:G54"/>
    <mergeCell ref="A56:G56"/>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S51"/>
  <sheetViews>
    <sheetView topLeftCell="A6" zoomScale="73" zoomScaleNormal="73" workbookViewId="0">
      <selection activeCell="A19" sqref="A19"/>
    </sheetView>
  </sheetViews>
  <sheetFormatPr baseColWidth="10" defaultColWidth="11.42578125" defaultRowHeight="18.75"/>
  <cols>
    <col min="1" max="1" width="40.7109375" style="142" customWidth="1"/>
    <col min="2" max="7" width="16.5703125" style="142" customWidth="1"/>
    <col min="8" max="16384" width="11.42578125" style="142"/>
  </cols>
  <sheetData>
    <row r="6" spans="1:19">
      <c r="A6" s="129" t="s">
        <v>309</v>
      </c>
      <c r="B6" s="130"/>
      <c r="C6" s="130"/>
      <c r="D6" s="130"/>
      <c r="E6" s="130"/>
      <c r="F6" s="130"/>
      <c r="G6" s="130"/>
    </row>
    <row r="7" spans="1:19">
      <c r="A7" s="131" t="s">
        <v>277</v>
      </c>
      <c r="B7" s="152"/>
      <c r="C7" s="152"/>
      <c r="D7" s="152"/>
      <c r="E7" s="152"/>
      <c r="F7" s="152"/>
      <c r="G7" s="152"/>
    </row>
    <row r="8" spans="1:19">
      <c r="A8" s="153" t="s">
        <v>34</v>
      </c>
      <c r="B8" s="88">
        <v>2010</v>
      </c>
      <c r="C8" s="88">
        <v>2011</v>
      </c>
      <c r="D8" s="88">
        <v>2012</v>
      </c>
      <c r="E8" s="88">
        <v>2013</v>
      </c>
      <c r="F8" s="88">
        <v>2014</v>
      </c>
      <c r="G8" s="88">
        <v>2015</v>
      </c>
    </row>
    <row r="9" spans="1:19">
      <c r="A9" s="154" t="s">
        <v>35</v>
      </c>
      <c r="B9" s="164">
        <v>45207.904390385898</v>
      </c>
      <c r="C9" s="164">
        <v>53846.829929521598</v>
      </c>
      <c r="D9" s="164">
        <v>55773.296762559301</v>
      </c>
      <c r="E9" s="164">
        <v>55232.679893738197</v>
      </c>
      <c r="F9" s="164">
        <v>57025.6696538506</v>
      </c>
      <c r="G9" s="164">
        <v>53734.2854240667</v>
      </c>
      <c r="J9" s="161"/>
      <c r="K9" s="161"/>
      <c r="L9" s="161"/>
      <c r="M9" s="161"/>
      <c r="N9" s="161"/>
      <c r="O9" s="161"/>
      <c r="P9" s="161"/>
      <c r="Q9" s="161"/>
      <c r="R9" s="161"/>
      <c r="S9" s="161"/>
    </row>
    <row r="10" spans="1:19">
      <c r="A10" s="155" t="s">
        <v>36</v>
      </c>
      <c r="B10" s="165">
        <v>7299.8493333998604</v>
      </c>
      <c r="C10" s="165">
        <v>8812.0931117453802</v>
      </c>
      <c r="D10" s="165">
        <v>8990.4646240415696</v>
      </c>
      <c r="E10" s="165">
        <v>9516.8853594850607</v>
      </c>
      <c r="F10" s="165">
        <v>9205.2802414883099</v>
      </c>
      <c r="G10" s="165">
        <v>7799.6213275963501</v>
      </c>
      <c r="J10" s="161"/>
      <c r="K10" s="161"/>
      <c r="L10" s="161"/>
      <c r="M10" s="161"/>
      <c r="N10" s="161"/>
      <c r="O10" s="161"/>
      <c r="P10" s="161"/>
      <c r="Q10" s="161"/>
    </row>
    <row r="11" spans="1:19">
      <c r="A11" s="155" t="s">
        <v>37</v>
      </c>
      <c r="B11" s="165">
        <v>4656.67638825209</v>
      </c>
      <c r="C11" s="165">
        <v>5967.8440915821902</v>
      </c>
      <c r="D11" s="165">
        <v>6728.8231465518502</v>
      </c>
      <c r="E11" s="165">
        <v>7902.7118615238296</v>
      </c>
      <c r="F11" s="165">
        <v>8472.5216697568703</v>
      </c>
      <c r="G11" s="165">
        <v>7133.5175200742397</v>
      </c>
      <c r="J11" s="161"/>
      <c r="K11" s="161"/>
      <c r="L11" s="161"/>
      <c r="M11" s="161"/>
      <c r="N11" s="161"/>
      <c r="O11" s="161"/>
      <c r="P11" s="161"/>
      <c r="Q11" s="161"/>
    </row>
    <row r="12" spans="1:19">
      <c r="A12" s="155" t="s">
        <v>38</v>
      </c>
      <c r="B12" s="165">
        <v>9968.9428823587896</v>
      </c>
      <c r="C12" s="165">
        <v>11248.9621218456</v>
      </c>
      <c r="D12" s="165">
        <v>12631.479922427199</v>
      </c>
      <c r="E12" s="165">
        <v>14335.614914125101</v>
      </c>
      <c r="F12" s="165">
        <v>18237.282003206699</v>
      </c>
      <c r="G12" s="165">
        <v>17499.964699821401</v>
      </c>
      <c r="J12" s="161"/>
      <c r="K12" s="161"/>
      <c r="L12" s="161"/>
      <c r="M12" s="161"/>
      <c r="N12" s="161"/>
      <c r="O12" s="161"/>
      <c r="P12" s="161"/>
      <c r="Q12" s="161"/>
    </row>
    <row r="13" spans="1:19">
      <c r="A13" s="155" t="s">
        <v>39</v>
      </c>
      <c r="B13" s="165">
        <v>565.92997693857501</v>
      </c>
      <c r="C13" s="165">
        <v>763.99853607791999</v>
      </c>
      <c r="D13" s="165">
        <v>892.72461589110299</v>
      </c>
      <c r="E13" s="165">
        <v>1227.4268889111499</v>
      </c>
      <c r="F13" s="165" t="s">
        <v>254</v>
      </c>
      <c r="G13" s="165" t="s">
        <v>254</v>
      </c>
      <c r="J13" s="161"/>
      <c r="K13" s="161"/>
      <c r="L13" s="161"/>
      <c r="M13" s="161"/>
      <c r="N13" s="161"/>
      <c r="O13" s="161"/>
      <c r="P13" s="161"/>
      <c r="Q13" s="161"/>
    </row>
    <row r="14" spans="1:19">
      <c r="A14" s="155" t="s">
        <v>288</v>
      </c>
      <c r="B14" s="165">
        <v>10234.291254572199</v>
      </c>
      <c r="C14" s="165">
        <v>9900.4810171325607</v>
      </c>
      <c r="D14" s="165">
        <v>11051.9918951537</v>
      </c>
      <c r="E14" s="165">
        <v>12038.3678934042</v>
      </c>
      <c r="F14" s="165">
        <v>15539.9999525149</v>
      </c>
      <c r="G14" s="165">
        <v>16408.999984529099</v>
      </c>
      <c r="J14" s="161"/>
      <c r="K14" s="161"/>
      <c r="L14" s="161"/>
      <c r="M14" s="161"/>
      <c r="N14" s="161"/>
      <c r="O14" s="161"/>
      <c r="P14" s="161"/>
      <c r="Q14" s="161"/>
    </row>
    <row r="15" spans="1:19">
      <c r="A15" s="155" t="s">
        <v>42</v>
      </c>
      <c r="B15" s="165">
        <v>5152.3139360694904</v>
      </c>
      <c r="C15" s="165">
        <v>7108.0369564643597</v>
      </c>
      <c r="D15" s="165">
        <v>6685.2246077493</v>
      </c>
      <c r="E15" s="165">
        <v>6363.0727774531697</v>
      </c>
      <c r="F15" s="165">
        <v>6645.3846793447901</v>
      </c>
      <c r="G15" s="165">
        <v>6045.5652879728004</v>
      </c>
      <c r="J15" s="161"/>
      <c r="K15" s="161"/>
      <c r="L15" s="161"/>
      <c r="M15" s="161"/>
      <c r="N15" s="161"/>
      <c r="O15" s="161"/>
      <c r="P15" s="161"/>
      <c r="Q15" s="161"/>
    </row>
    <row r="16" spans="1:19">
      <c r="A16" s="155" t="s">
        <v>43</v>
      </c>
      <c r="B16" s="165">
        <v>632.015350532963</v>
      </c>
      <c r="C16" s="165">
        <v>690.34040900995103</v>
      </c>
      <c r="D16" s="165">
        <v>666.58649005749498</v>
      </c>
      <c r="E16" s="165" t="s">
        <v>254</v>
      </c>
      <c r="F16" s="165" t="s">
        <v>254</v>
      </c>
      <c r="G16" s="165" t="s">
        <v>254</v>
      </c>
      <c r="J16" s="161"/>
      <c r="K16" s="161"/>
      <c r="L16" s="161"/>
      <c r="M16" s="161"/>
      <c r="N16" s="161"/>
      <c r="O16" s="161"/>
      <c r="P16" s="161"/>
      <c r="Q16" s="161"/>
    </row>
    <row r="17" spans="1:17">
      <c r="A17" s="155" t="s">
        <v>44</v>
      </c>
      <c r="B17" s="165">
        <v>10764.774259572099</v>
      </c>
      <c r="C17" s="165">
        <v>11989.8353042212</v>
      </c>
      <c r="D17" s="165">
        <v>10592.0558681647</v>
      </c>
      <c r="E17" s="165">
        <v>9542.2792063330307</v>
      </c>
      <c r="F17" s="165">
        <v>10729.5743772118</v>
      </c>
      <c r="G17" s="165">
        <v>10097.2944176449</v>
      </c>
      <c r="J17" s="161"/>
      <c r="K17" s="161"/>
      <c r="L17" s="161"/>
      <c r="M17" s="161"/>
      <c r="N17" s="161"/>
      <c r="O17" s="161"/>
      <c r="P17" s="161"/>
      <c r="Q17" s="161"/>
    </row>
    <row r="18" spans="1:17">
      <c r="A18" s="155" t="s">
        <v>392</v>
      </c>
      <c r="B18" s="165">
        <v>69577</v>
      </c>
      <c r="C18" s="165">
        <v>81826</v>
      </c>
      <c r="D18" s="165">
        <v>84168</v>
      </c>
      <c r="E18" s="165">
        <v>87920</v>
      </c>
      <c r="F18" s="165">
        <v>90459</v>
      </c>
      <c r="G18" s="165">
        <v>88891</v>
      </c>
      <c r="J18" s="161"/>
      <c r="K18" s="161"/>
      <c r="L18" s="161"/>
      <c r="M18" s="161"/>
      <c r="N18" s="161"/>
      <c r="O18" s="161"/>
      <c r="P18" s="161"/>
      <c r="Q18" s="161"/>
    </row>
    <row r="19" spans="1:17">
      <c r="A19" s="155" t="s">
        <v>46</v>
      </c>
      <c r="B19" s="165">
        <v>191.37931502006401</v>
      </c>
      <c r="C19" s="165">
        <v>341.881982186264</v>
      </c>
      <c r="D19" s="165">
        <v>309.10147476901398</v>
      </c>
      <c r="E19" s="165">
        <v>294.75750193405798</v>
      </c>
      <c r="F19" s="165">
        <v>365.24754078487098</v>
      </c>
      <c r="G19" s="165">
        <v>277.91939376264497</v>
      </c>
      <c r="J19" s="161"/>
      <c r="K19" s="161"/>
      <c r="L19" s="161"/>
      <c r="M19" s="161"/>
      <c r="N19" s="161"/>
      <c r="O19" s="161"/>
      <c r="P19" s="161"/>
      <c r="Q19" s="161"/>
    </row>
    <row r="20" spans="1:17">
      <c r="A20" s="155" t="s">
        <v>47</v>
      </c>
      <c r="B20" s="165">
        <v>7769.0738604911203</v>
      </c>
      <c r="C20" s="165">
        <v>8146.1836423647001</v>
      </c>
      <c r="D20" s="165">
        <v>8847.5608529990604</v>
      </c>
      <c r="E20" s="165">
        <v>7695.41438210246</v>
      </c>
      <c r="F20" s="165">
        <v>6560.7354975813496</v>
      </c>
      <c r="G20" s="165">
        <v>5022.4455061775998</v>
      </c>
      <c r="J20" s="161"/>
      <c r="K20" s="161"/>
      <c r="L20" s="161"/>
      <c r="M20" s="161"/>
      <c r="N20" s="161"/>
      <c r="O20" s="161"/>
      <c r="P20" s="161"/>
      <c r="Q20" s="161"/>
    </row>
    <row r="21" spans="1:17">
      <c r="A21" s="155" t="s">
        <v>48</v>
      </c>
      <c r="B21" s="165" t="s">
        <v>287</v>
      </c>
      <c r="C21" s="165" t="s">
        <v>287</v>
      </c>
      <c r="D21" s="165" t="s">
        <v>287</v>
      </c>
      <c r="E21" s="165" t="s">
        <v>254</v>
      </c>
      <c r="F21" s="165" t="s">
        <v>254</v>
      </c>
      <c r="G21" s="165" t="s">
        <v>254</v>
      </c>
      <c r="J21" s="161"/>
      <c r="K21" s="161"/>
      <c r="L21" s="161"/>
      <c r="M21" s="161"/>
      <c r="N21" s="161"/>
      <c r="O21" s="161"/>
      <c r="P21" s="161"/>
      <c r="Q21" s="161"/>
    </row>
    <row r="22" spans="1:17">
      <c r="A22" s="155" t="s">
        <v>49</v>
      </c>
      <c r="B22" s="165">
        <v>1383.8911143585401</v>
      </c>
      <c r="C22" s="165">
        <v>1267.1068924941001</v>
      </c>
      <c r="D22" s="165">
        <v>813.96018012996001</v>
      </c>
      <c r="E22" s="165">
        <v>951.72443923727803</v>
      </c>
      <c r="F22" s="165">
        <v>1144.57319832434</v>
      </c>
      <c r="G22" s="165">
        <v>950.69204263178403</v>
      </c>
      <c r="J22" s="161"/>
      <c r="K22" s="161"/>
      <c r="L22" s="161"/>
      <c r="M22" s="161"/>
      <c r="N22" s="161"/>
      <c r="O22" s="161"/>
      <c r="P22" s="161"/>
      <c r="Q22" s="161"/>
    </row>
    <row r="23" spans="1:17">
      <c r="A23" s="155" t="s">
        <v>50</v>
      </c>
      <c r="B23" s="165">
        <v>3812.1684955496798</v>
      </c>
      <c r="C23" s="165">
        <v>4340.2710352888498</v>
      </c>
      <c r="D23" s="165">
        <v>4057.87940990282</v>
      </c>
      <c r="E23" s="165">
        <v>5210.3209861641999</v>
      </c>
      <c r="F23" s="165">
        <v>4821.0831077449902</v>
      </c>
      <c r="G23" s="165">
        <v>3817.1090080817698</v>
      </c>
      <c r="J23" s="161"/>
      <c r="K23" s="161"/>
      <c r="L23" s="161"/>
      <c r="M23" s="161"/>
      <c r="N23" s="161"/>
      <c r="O23" s="161"/>
      <c r="P23" s="161"/>
      <c r="Q23" s="161"/>
    </row>
    <row r="24" spans="1:17">
      <c r="A24" s="155" t="s">
        <v>51</v>
      </c>
      <c r="B24" s="165">
        <v>44576.153924744198</v>
      </c>
      <c r="C24" s="165">
        <v>48897.9538600987</v>
      </c>
      <c r="D24" s="166">
        <v>54349.6694861836</v>
      </c>
      <c r="E24" s="165">
        <v>57334.4932130917</v>
      </c>
      <c r="F24" s="165">
        <v>76593.665599237997</v>
      </c>
      <c r="G24" s="165">
        <v>98091.411234913801</v>
      </c>
      <c r="H24" s="162"/>
      <c r="J24" s="161"/>
      <c r="K24" s="161"/>
      <c r="L24" s="161"/>
      <c r="M24" s="161"/>
      <c r="N24" s="161"/>
      <c r="O24" s="161"/>
      <c r="P24" s="161"/>
      <c r="Q24" s="161"/>
    </row>
    <row r="25" spans="1:17">
      <c r="A25" s="155" t="s">
        <v>52</v>
      </c>
      <c r="B25" s="165">
        <v>179.05330250109401</v>
      </c>
      <c r="C25" s="165">
        <v>215.18957037766</v>
      </c>
      <c r="D25" s="165">
        <v>239.11523491004101</v>
      </c>
      <c r="E25" s="165">
        <v>201.049080518203</v>
      </c>
      <c r="F25" s="165">
        <v>294.82641561104202</v>
      </c>
      <c r="G25" s="165">
        <v>243.81682008900199</v>
      </c>
      <c r="J25" s="161"/>
      <c r="K25" s="161"/>
      <c r="L25" s="161"/>
      <c r="M25" s="161"/>
      <c r="N25" s="161"/>
      <c r="O25" s="161"/>
      <c r="P25" s="161"/>
      <c r="Q25" s="161"/>
    </row>
    <row r="26" spans="1:17">
      <c r="A26" s="155" t="s">
        <v>53</v>
      </c>
      <c r="B26" s="165">
        <v>2493.96131292667</v>
      </c>
      <c r="C26" s="165">
        <v>2634.4855630603502</v>
      </c>
      <c r="D26" s="166">
        <v>3660.52094651774</v>
      </c>
      <c r="E26" s="165">
        <v>3231.1404427971102</v>
      </c>
      <c r="F26" s="165">
        <v>3792.10358797348</v>
      </c>
      <c r="G26" s="165">
        <v>3512.25498477767</v>
      </c>
      <c r="H26" s="162"/>
      <c r="J26" s="161"/>
      <c r="K26" s="161"/>
      <c r="L26" s="161"/>
      <c r="M26" s="161"/>
      <c r="N26" s="161"/>
      <c r="O26" s="161"/>
      <c r="P26" s="161"/>
      <c r="Q26" s="161"/>
    </row>
    <row r="27" spans="1:17">
      <c r="A27" s="155" t="s">
        <v>54</v>
      </c>
      <c r="B27" s="165">
        <v>13865.5108843651</v>
      </c>
      <c r="C27" s="165">
        <v>15201.486254719801</v>
      </c>
      <c r="D27" s="166">
        <v>12806.772382435</v>
      </c>
      <c r="E27" s="165">
        <v>14274.4618390381</v>
      </c>
      <c r="F27" s="165">
        <v>14238.326072170899</v>
      </c>
      <c r="G27" s="165">
        <v>12015.7182048952</v>
      </c>
      <c r="H27" s="162"/>
      <c r="J27" s="161"/>
      <c r="K27" s="161"/>
      <c r="L27" s="161"/>
      <c r="M27" s="161"/>
      <c r="N27" s="161"/>
      <c r="O27" s="161"/>
      <c r="P27" s="161"/>
      <c r="Q27" s="161"/>
    </row>
    <row r="28" spans="1:17">
      <c r="A28" s="155" t="s">
        <v>55</v>
      </c>
      <c r="B28" s="165">
        <v>6038.6278745555301</v>
      </c>
      <c r="C28" s="165">
        <v>5197.0365623490097</v>
      </c>
      <c r="D28" s="165">
        <v>5622.6900530308003</v>
      </c>
      <c r="E28" s="165">
        <v>5919.8227687181497</v>
      </c>
      <c r="F28" s="165">
        <v>4842.5698273445996</v>
      </c>
      <c r="G28" s="165">
        <v>4978.7299999999996</v>
      </c>
      <c r="J28" s="161"/>
      <c r="K28" s="161"/>
      <c r="L28" s="161"/>
      <c r="M28" s="161"/>
      <c r="N28" s="161"/>
      <c r="O28" s="161"/>
      <c r="P28" s="161"/>
      <c r="Q28" s="161"/>
    </row>
    <row r="29" spans="1:17">
      <c r="A29" s="155" t="s">
        <v>56</v>
      </c>
      <c r="B29" s="165">
        <v>135.13999999999999</v>
      </c>
      <c r="C29" s="165">
        <v>182.28</v>
      </c>
      <c r="D29" s="165">
        <v>165.78</v>
      </c>
      <c r="E29" s="165">
        <v>189.84</v>
      </c>
      <c r="F29" s="165">
        <v>169.82</v>
      </c>
      <c r="G29" s="165">
        <v>156.38</v>
      </c>
      <c r="J29" s="161"/>
      <c r="K29" s="161"/>
      <c r="L29" s="161"/>
      <c r="M29" s="161"/>
      <c r="N29" s="161"/>
      <c r="O29" s="161"/>
      <c r="P29" s="161"/>
      <c r="Q29" s="161"/>
    </row>
    <row r="30" spans="1:17">
      <c r="A30" s="155" t="s">
        <v>58</v>
      </c>
      <c r="B30" s="165">
        <v>2180.3999823604699</v>
      </c>
      <c r="C30" s="165">
        <v>3193.5542118778899</v>
      </c>
      <c r="D30" s="166">
        <v>4997.7283546195804</v>
      </c>
      <c r="E30" s="165">
        <v>6738.8144794990003</v>
      </c>
      <c r="F30" s="165">
        <v>7211.1959022282399</v>
      </c>
      <c r="G30" s="165">
        <v>6004.37663276273</v>
      </c>
      <c r="H30" s="162"/>
      <c r="J30" s="161"/>
      <c r="K30" s="161"/>
      <c r="L30" s="161"/>
      <c r="M30" s="161"/>
      <c r="N30" s="161"/>
      <c r="O30" s="161"/>
      <c r="P30" s="161"/>
      <c r="Q30" s="161"/>
    </row>
    <row r="31" spans="1:17">
      <c r="A31" s="90" t="s">
        <v>59</v>
      </c>
      <c r="B31" s="167">
        <v>656.41990278891876</v>
      </c>
      <c r="C31" s="167">
        <v>773.00909083518297</v>
      </c>
      <c r="D31" s="167">
        <v>562.28150028649611</v>
      </c>
      <c r="E31" s="167">
        <v>523.88017688235323</v>
      </c>
      <c r="F31" s="167">
        <v>359.2233865464982</v>
      </c>
      <c r="G31" s="167">
        <v>388.27535425797652</v>
      </c>
      <c r="H31" s="132"/>
      <c r="J31" s="161"/>
      <c r="K31" s="161"/>
      <c r="L31" s="161"/>
      <c r="M31" s="161"/>
      <c r="N31" s="161"/>
      <c r="O31" s="161"/>
      <c r="P31" s="161"/>
      <c r="Q31" s="161"/>
    </row>
    <row r="32" spans="1:17">
      <c r="A32" s="155" t="s">
        <v>60</v>
      </c>
      <c r="B32" s="165">
        <v>2268.9645663863198</v>
      </c>
      <c r="C32" s="165">
        <v>2530.9534145028201</v>
      </c>
      <c r="D32" s="165">
        <v>2974.4735711216199</v>
      </c>
      <c r="E32" s="165">
        <v>2902.9787234042601</v>
      </c>
      <c r="F32" s="165" t="s">
        <v>254</v>
      </c>
      <c r="G32" s="165" t="s">
        <v>254</v>
      </c>
      <c r="J32" s="161"/>
      <c r="K32" s="161"/>
      <c r="L32" s="161"/>
      <c r="M32" s="161"/>
      <c r="N32" s="161"/>
      <c r="O32" s="161"/>
      <c r="P32" s="161"/>
      <c r="Q32" s="161"/>
    </row>
    <row r="33" spans="1:17">
      <c r="A33" s="155" t="s">
        <v>289</v>
      </c>
      <c r="B33" s="165">
        <v>1312.1167417014899</v>
      </c>
      <c r="C33" s="165">
        <v>1860.4677666853499</v>
      </c>
      <c r="D33" s="165">
        <v>1311.6920032312701</v>
      </c>
      <c r="E33" s="165">
        <v>1209.6033743523401</v>
      </c>
      <c r="F33" s="165" t="s">
        <v>254</v>
      </c>
      <c r="G33" s="165" t="s">
        <v>254</v>
      </c>
      <c r="J33" s="161"/>
      <c r="K33" s="161"/>
      <c r="L33" s="161"/>
      <c r="M33" s="161"/>
      <c r="N33" s="161"/>
      <c r="O33" s="161"/>
      <c r="P33" s="161"/>
      <c r="Q33" s="161"/>
    </row>
    <row r="34" spans="1:17">
      <c r="A34" s="155" t="s">
        <v>62</v>
      </c>
      <c r="B34" s="165" t="s">
        <v>287</v>
      </c>
      <c r="C34" s="165">
        <v>29427.740874610601</v>
      </c>
      <c r="D34" s="165">
        <v>30877.8074962639</v>
      </c>
      <c r="E34" s="165">
        <v>33375.414661143201</v>
      </c>
      <c r="F34" s="165">
        <v>48838.690273290202</v>
      </c>
      <c r="G34" s="165">
        <v>50215.893066245102</v>
      </c>
      <c r="J34" s="161"/>
      <c r="K34" s="161"/>
      <c r="L34" s="161"/>
      <c r="M34" s="161"/>
      <c r="N34" s="161"/>
      <c r="O34" s="161"/>
      <c r="P34" s="161"/>
      <c r="Q34" s="161"/>
    </row>
    <row r="35" spans="1:17">
      <c r="A35" s="155" t="s">
        <v>63</v>
      </c>
      <c r="B35" s="165">
        <v>5459.1722216694898</v>
      </c>
      <c r="C35" s="165">
        <v>3639.1789145803</v>
      </c>
      <c r="D35" s="165">
        <v>3918.0496631139799</v>
      </c>
      <c r="E35" s="165">
        <v>5284.0625204996904</v>
      </c>
      <c r="F35" s="165">
        <v>5709.5232535101504</v>
      </c>
      <c r="G35" s="165">
        <v>3112.9759331476298</v>
      </c>
      <c r="J35" s="161"/>
      <c r="K35" s="161"/>
      <c r="L35" s="161"/>
      <c r="M35" s="161"/>
      <c r="N35" s="161"/>
      <c r="O35" s="161"/>
      <c r="P35" s="161"/>
      <c r="Q35" s="161"/>
    </row>
    <row r="36" spans="1:17">
      <c r="A36" s="155" t="s">
        <v>64</v>
      </c>
      <c r="B36" s="165">
        <v>1459.5003014003801</v>
      </c>
      <c r="C36" s="165">
        <v>1658.63959568477</v>
      </c>
      <c r="D36" s="165">
        <v>1292.9347217724501</v>
      </c>
      <c r="E36" s="165">
        <v>1456.2678069062099</v>
      </c>
      <c r="F36" s="165">
        <v>1936.30409230239</v>
      </c>
      <c r="G36" s="165">
        <v>1726.52170302428</v>
      </c>
      <c r="J36" s="161"/>
      <c r="K36" s="161"/>
      <c r="L36" s="161"/>
      <c r="M36" s="161"/>
      <c r="N36" s="161"/>
      <c r="O36" s="161"/>
      <c r="P36" s="161"/>
      <c r="Q36" s="161"/>
    </row>
    <row r="37" spans="1:17">
      <c r="A37" s="155" t="s">
        <v>65</v>
      </c>
      <c r="B37" s="165">
        <v>18435.384382783599</v>
      </c>
      <c r="C37" s="165">
        <v>17826.1048835234</v>
      </c>
      <c r="D37" s="166">
        <v>18598.935319560602</v>
      </c>
      <c r="E37" s="165">
        <v>21788.117773332</v>
      </c>
      <c r="F37" s="165">
        <v>22995.4232637725</v>
      </c>
      <c r="G37" s="165">
        <v>21280.4158738361</v>
      </c>
      <c r="H37" s="162"/>
      <c r="J37" s="161"/>
      <c r="K37" s="161"/>
      <c r="L37" s="161"/>
      <c r="M37" s="161"/>
      <c r="N37" s="161"/>
      <c r="O37" s="161"/>
      <c r="P37" s="161"/>
      <c r="Q37" s="161"/>
    </row>
    <row r="38" spans="1:17">
      <c r="A38" s="155" t="s">
        <v>66</v>
      </c>
      <c r="B38" s="166">
        <v>2149.4124854371498</v>
      </c>
      <c r="C38" s="166">
        <v>2765.65017353344</v>
      </c>
      <c r="D38" s="166">
        <v>3108.4191546418101</v>
      </c>
      <c r="E38" s="166">
        <v>3119.20881254605</v>
      </c>
      <c r="F38" s="166">
        <v>3132.37138383717</v>
      </c>
      <c r="G38" s="166">
        <v>2436.235987601</v>
      </c>
      <c r="H38" s="162"/>
      <c r="I38" s="162"/>
      <c r="J38" s="163"/>
      <c r="K38" s="163"/>
      <c r="L38" s="163"/>
      <c r="M38" s="163"/>
      <c r="N38" s="161"/>
      <c r="O38" s="161"/>
      <c r="P38" s="161"/>
      <c r="Q38" s="161"/>
    </row>
    <row r="39" spans="1:17">
      <c r="A39" s="155" t="s">
        <v>290</v>
      </c>
      <c r="B39" s="165">
        <v>763.00092925825697</v>
      </c>
      <c r="C39" s="165">
        <v>635.56914015173095</v>
      </c>
      <c r="D39" s="165">
        <v>550.30646432464403</v>
      </c>
      <c r="E39" s="165" t="s">
        <v>254</v>
      </c>
      <c r="F39" s="165" t="s">
        <v>254</v>
      </c>
      <c r="G39" s="165" t="s">
        <v>254</v>
      </c>
      <c r="J39" s="161"/>
      <c r="K39" s="161"/>
      <c r="L39" s="161"/>
      <c r="M39" s="161"/>
      <c r="N39" s="161"/>
      <c r="O39" s="161"/>
      <c r="P39" s="161"/>
      <c r="Q39" s="161"/>
    </row>
    <row r="40" spans="1:17">
      <c r="A40" s="155" t="s">
        <v>69</v>
      </c>
      <c r="B40" s="166">
        <v>9846.3482548156499</v>
      </c>
      <c r="C40" s="166">
        <v>11556.0731865448</v>
      </c>
      <c r="D40" s="166">
        <v>12834.0488257162</v>
      </c>
      <c r="E40" s="165">
        <v>13424.672607572</v>
      </c>
      <c r="F40" s="165">
        <v>16632.498905008699</v>
      </c>
      <c r="G40" s="165">
        <v>15751.585551555099</v>
      </c>
      <c r="H40" s="162"/>
      <c r="I40" s="162"/>
      <c r="J40" s="163"/>
      <c r="K40" s="161"/>
      <c r="L40" s="161"/>
      <c r="M40" s="161"/>
      <c r="N40" s="161"/>
      <c r="O40" s="161"/>
      <c r="P40" s="161"/>
      <c r="Q40" s="161"/>
    </row>
    <row r="41" spans="1:17">
      <c r="A41" s="155" t="s">
        <v>70</v>
      </c>
      <c r="B41" s="165">
        <v>21172.135840217699</v>
      </c>
      <c r="C41" s="165">
        <v>26435.9897999077</v>
      </c>
      <c r="D41" s="165">
        <v>28802.961705805999</v>
      </c>
      <c r="E41" s="165">
        <v>30114.868011357801</v>
      </c>
      <c r="F41" s="165">
        <v>36019.3945068803</v>
      </c>
      <c r="G41" s="165">
        <v>33998.805928466601</v>
      </c>
      <c r="J41" s="161"/>
      <c r="K41" s="161"/>
      <c r="L41" s="161"/>
      <c r="M41" s="161"/>
      <c r="N41" s="161"/>
      <c r="O41" s="161"/>
      <c r="P41" s="161"/>
      <c r="Q41" s="161"/>
    </row>
    <row r="42" spans="1:17">
      <c r="A42" s="90" t="s">
        <v>291</v>
      </c>
      <c r="B42" s="165"/>
      <c r="C42" s="165"/>
      <c r="D42" s="165"/>
      <c r="E42" s="165"/>
      <c r="F42" s="165"/>
      <c r="G42" s="165"/>
      <c r="J42" s="161"/>
      <c r="K42" s="161"/>
      <c r="L42" s="161"/>
      <c r="M42" s="161"/>
      <c r="N42" s="161"/>
      <c r="O42" s="161"/>
      <c r="P42" s="161"/>
      <c r="Q42" s="161"/>
    </row>
    <row r="43" spans="1:17">
      <c r="A43" s="155" t="s">
        <v>77</v>
      </c>
      <c r="B43" s="165" t="s">
        <v>287</v>
      </c>
      <c r="C43" s="165" t="s">
        <v>287</v>
      </c>
      <c r="D43" s="165" t="s">
        <v>287</v>
      </c>
      <c r="E43" s="165" t="s">
        <v>254</v>
      </c>
      <c r="F43" s="165" t="s">
        <v>254</v>
      </c>
      <c r="G43" s="165" t="s">
        <v>254</v>
      </c>
      <c r="J43" s="161"/>
      <c r="K43" s="161"/>
      <c r="L43" s="161"/>
      <c r="M43" s="161"/>
      <c r="N43" s="161"/>
      <c r="O43" s="161"/>
      <c r="P43" s="161"/>
      <c r="Q43" s="161"/>
    </row>
    <row r="44" spans="1:17">
      <c r="A44" s="155" t="s">
        <v>299</v>
      </c>
      <c r="B44" s="165">
        <v>4479.7060868465996</v>
      </c>
      <c r="C44" s="165" t="s">
        <v>287</v>
      </c>
      <c r="D44" s="165">
        <v>5079.0997501181901</v>
      </c>
      <c r="E44" s="165">
        <v>5082.3708431306704</v>
      </c>
      <c r="F44" s="165">
        <v>5373.8686446259198</v>
      </c>
      <c r="G44" s="165" t="s">
        <v>254</v>
      </c>
      <c r="J44" s="161"/>
      <c r="K44" s="161"/>
      <c r="L44" s="161"/>
      <c r="M44" s="161"/>
      <c r="N44" s="161"/>
      <c r="O44" s="161"/>
      <c r="P44" s="161"/>
      <c r="Q44" s="161"/>
    </row>
    <row r="45" spans="1:17">
      <c r="A45" s="155" t="s">
        <v>293</v>
      </c>
      <c r="B45" s="165">
        <v>101.01</v>
      </c>
      <c r="C45" s="165">
        <v>119.4</v>
      </c>
      <c r="D45" s="165">
        <v>121.1</v>
      </c>
      <c r="E45" s="165">
        <v>157.72999999999999</v>
      </c>
      <c r="F45" s="165" t="s">
        <v>254</v>
      </c>
      <c r="G45" s="165" t="s">
        <v>254</v>
      </c>
      <c r="J45" s="161"/>
      <c r="K45" s="161"/>
      <c r="L45" s="161"/>
      <c r="M45" s="161"/>
      <c r="N45" s="161"/>
      <c r="O45" s="161"/>
      <c r="P45" s="161"/>
      <c r="Q45" s="161"/>
    </row>
    <row r="46" spans="1:17">
      <c r="A46" s="155" t="s">
        <v>294</v>
      </c>
      <c r="B46" s="165">
        <v>1410.1327806977799</v>
      </c>
      <c r="C46" s="165">
        <v>1915.41073563595</v>
      </c>
      <c r="D46" s="165">
        <v>2053.0924173134599</v>
      </c>
      <c r="E46" s="165">
        <v>2468.7415173940399</v>
      </c>
      <c r="F46" s="165">
        <v>2455.83069071822</v>
      </c>
      <c r="G46" s="165">
        <v>2205.42929961755</v>
      </c>
      <c r="J46" s="161"/>
      <c r="K46" s="161"/>
      <c r="L46" s="161"/>
      <c r="M46" s="161"/>
      <c r="N46" s="161"/>
      <c r="O46" s="161"/>
      <c r="P46" s="161"/>
      <c r="Q46" s="161"/>
    </row>
    <row r="47" spans="1:17">
      <c r="A47" s="155" t="s">
        <v>295</v>
      </c>
      <c r="B47" s="165" t="s">
        <v>287</v>
      </c>
      <c r="C47" s="165" t="s">
        <v>287</v>
      </c>
      <c r="D47" s="165" t="s">
        <v>287</v>
      </c>
      <c r="E47" s="165" t="s">
        <v>287</v>
      </c>
      <c r="F47" s="165" t="s">
        <v>287</v>
      </c>
      <c r="G47" s="165" t="s">
        <v>287</v>
      </c>
      <c r="J47" s="161"/>
      <c r="K47" s="161"/>
      <c r="L47" s="161"/>
      <c r="M47" s="161"/>
      <c r="N47" s="161"/>
      <c r="O47" s="161"/>
      <c r="P47" s="161"/>
      <c r="Q47" s="161"/>
    </row>
    <row r="48" spans="1:17">
      <c r="A48" s="159" t="s">
        <v>296</v>
      </c>
      <c r="B48" s="168" t="s">
        <v>287</v>
      </c>
      <c r="C48" s="168" t="s">
        <v>287</v>
      </c>
      <c r="D48" s="168" t="s">
        <v>287</v>
      </c>
      <c r="E48" s="168" t="s">
        <v>287</v>
      </c>
      <c r="F48" s="168" t="s">
        <v>287</v>
      </c>
      <c r="G48" s="168" t="s">
        <v>287</v>
      </c>
      <c r="J48" s="161"/>
      <c r="K48" s="161"/>
      <c r="L48" s="161"/>
      <c r="M48" s="161"/>
      <c r="N48" s="161"/>
      <c r="O48" s="161"/>
      <c r="P48" s="161"/>
      <c r="Q48" s="161"/>
    </row>
    <row r="49" spans="1:1">
      <c r="A49" s="144" t="s">
        <v>297</v>
      </c>
    </row>
    <row r="50" spans="1:1">
      <c r="A50" s="124" t="s">
        <v>298</v>
      </c>
    </row>
    <row r="51" spans="1:1">
      <c r="A51" s="145" t="s">
        <v>308</v>
      </c>
    </row>
  </sheetData>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H51"/>
  <sheetViews>
    <sheetView topLeftCell="A4" zoomScale="69" zoomScaleNormal="69" workbookViewId="0">
      <selection activeCell="A19" sqref="A19"/>
    </sheetView>
  </sheetViews>
  <sheetFormatPr baseColWidth="10" defaultColWidth="11.42578125" defaultRowHeight="18.75"/>
  <cols>
    <col min="1" max="1" width="49.5703125" style="142" customWidth="1"/>
    <col min="2" max="7" width="16.7109375" style="142" customWidth="1"/>
    <col min="8" max="8" width="6.85546875" style="142" customWidth="1"/>
    <col min="9" max="9" width="11.42578125" style="142"/>
    <col min="10" max="10" width="10.85546875" style="142" customWidth="1"/>
    <col min="11" max="15" width="11.42578125" style="142" customWidth="1"/>
    <col min="16" max="16" width="5.7109375" style="142" customWidth="1"/>
    <col min="17" max="23" width="11.42578125" style="142" customWidth="1"/>
    <col min="24" max="24" width="7.28515625" style="142" customWidth="1"/>
    <col min="25" max="16384" width="11.42578125" style="142"/>
  </cols>
  <sheetData>
    <row r="6" spans="1:8">
      <c r="A6" s="129" t="s">
        <v>310</v>
      </c>
      <c r="B6" s="130"/>
      <c r="C6" s="130"/>
      <c r="D6" s="130"/>
      <c r="E6" s="130"/>
      <c r="F6" s="130"/>
      <c r="G6" s="130"/>
    </row>
    <row r="7" spans="1:8">
      <c r="A7" s="131" t="s">
        <v>277</v>
      </c>
      <c r="B7" s="152"/>
      <c r="C7" s="152"/>
      <c r="D7" s="152"/>
      <c r="E7" s="152"/>
      <c r="F7" s="152"/>
      <c r="G7" s="152"/>
    </row>
    <row r="8" spans="1:8">
      <c r="A8" s="88" t="s">
        <v>34</v>
      </c>
      <c r="B8" s="153">
        <v>2010</v>
      </c>
      <c r="C8" s="153">
        <v>2011</v>
      </c>
      <c r="D8" s="153">
        <v>2012</v>
      </c>
      <c r="E8" s="153">
        <v>2013</v>
      </c>
      <c r="F8" s="153">
        <v>2014</v>
      </c>
      <c r="G8" s="153">
        <v>2015</v>
      </c>
    </row>
    <row r="9" spans="1:8">
      <c r="A9" s="171" t="s">
        <v>35</v>
      </c>
      <c r="B9" s="173">
        <v>103453.44312831271</v>
      </c>
      <c r="C9" s="173">
        <v>123450.82565873669</v>
      </c>
      <c r="D9" s="173">
        <v>126979.07296243661</v>
      </c>
      <c r="E9" s="173">
        <v>123590.07530346479</v>
      </c>
      <c r="F9" s="173">
        <v>132835.2356121825</v>
      </c>
      <c r="G9" s="173">
        <v>125570.75880874461</v>
      </c>
      <c r="H9" s="143"/>
    </row>
    <row r="10" spans="1:8">
      <c r="A10" s="171" t="s">
        <v>36</v>
      </c>
      <c r="B10" s="172">
        <v>11877.16124263149</v>
      </c>
      <c r="C10" s="172">
        <v>13861.279086460781</v>
      </c>
      <c r="D10" s="172">
        <v>13898.30462404157</v>
      </c>
      <c r="E10" s="172">
        <v>14360.282990702</v>
      </c>
      <c r="F10" s="172">
        <v>14184.713070902861</v>
      </c>
      <c r="G10" s="172">
        <v>12227.570480442901</v>
      </c>
      <c r="H10" s="169"/>
    </row>
    <row r="11" spans="1:8">
      <c r="A11" s="171" t="s">
        <v>37</v>
      </c>
      <c r="B11" s="172">
        <v>12901.21862854483</v>
      </c>
      <c r="C11" s="172">
        <v>16521.739349744792</v>
      </c>
      <c r="D11" s="172">
        <v>17630.878597858449</v>
      </c>
      <c r="E11" s="172">
        <v>19900.17563516783</v>
      </c>
      <c r="F11" s="172">
        <v>21692.09666466097</v>
      </c>
      <c r="G11" s="172">
        <v>18449.325862318838</v>
      </c>
      <c r="H11" s="169"/>
    </row>
    <row r="12" spans="1:8">
      <c r="A12" s="171" t="s">
        <v>38</v>
      </c>
      <c r="B12" s="172">
        <v>21740.427449703689</v>
      </c>
      <c r="C12" s="172">
        <v>24228.6407342618</v>
      </c>
      <c r="D12" s="172">
        <v>27358.570032371299</v>
      </c>
      <c r="E12" s="172">
        <v>31415.669582579801</v>
      </c>
      <c r="F12" s="172">
        <v>37421.851897457294</v>
      </c>
      <c r="G12" s="172">
        <v>35320.4496986636</v>
      </c>
      <c r="H12" s="169"/>
    </row>
    <row r="13" spans="1:8">
      <c r="A13" s="171" t="s">
        <v>39</v>
      </c>
      <c r="B13" s="172">
        <v>3566.4266471223455</v>
      </c>
      <c r="C13" s="172">
        <v>3416.7712307929201</v>
      </c>
      <c r="D13" s="172">
        <v>3529.865157228613</v>
      </c>
      <c r="E13" s="172">
        <v>3848.33288034406</v>
      </c>
      <c r="F13" s="172" t="s">
        <v>254</v>
      </c>
      <c r="G13" s="172" t="s">
        <v>254</v>
      </c>
      <c r="H13" s="169"/>
    </row>
    <row r="14" spans="1:8">
      <c r="A14" s="171" t="s">
        <v>288</v>
      </c>
      <c r="B14" s="172">
        <v>13579.188396283749</v>
      </c>
      <c r="C14" s="172">
        <v>13932.549434172812</v>
      </c>
      <c r="D14" s="172">
        <v>16362.788000544761</v>
      </c>
      <c r="E14" s="172">
        <v>18883.999654443622</v>
      </c>
      <c r="F14" s="172">
        <v>25304.549947647709</v>
      </c>
      <c r="G14" s="172">
        <v>26816.899984529096</v>
      </c>
      <c r="H14" s="169"/>
    </row>
    <row r="15" spans="1:8">
      <c r="A15" s="171" t="s">
        <v>42</v>
      </c>
      <c r="B15" s="172">
        <v>11504.473936069491</v>
      </c>
      <c r="C15" s="172">
        <v>14563.08695646436</v>
      </c>
      <c r="D15" s="172">
        <v>14991.174607749301</v>
      </c>
      <c r="E15" s="172">
        <v>14787.99693479015</v>
      </c>
      <c r="F15" s="172">
        <v>15354.033283048449</v>
      </c>
      <c r="G15" s="172">
        <v>13731.908350787809</v>
      </c>
      <c r="H15" s="169"/>
    </row>
    <row r="16" spans="1:8">
      <c r="A16" s="171" t="s">
        <v>43</v>
      </c>
      <c r="B16" s="172">
        <v>897.56245401548404</v>
      </c>
      <c r="C16" s="172">
        <v>991.44337435742409</v>
      </c>
      <c r="D16" s="172">
        <v>983.30501318620099</v>
      </c>
      <c r="E16" s="172" t="s">
        <v>254</v>
      </c>
      <c r="F16" s="172" t="s">
        <v>254</v>
      </c>
      <c r="G16" s="172" t="s">
        <v>254</v>
      </c>
      <c r="H16" s="169"/>
    </row>
    <row r="17" spans="1:8">
      <c r="A17" s="171" t="s">
        <v>44</v>
      </c>
      <c r="B17" s="172">
        <v>25828.979973450099</v>
      </c>
      <c r="C17" s="172">
        <v>29692.700802328902</v>
      </c>
      <c r="D17" s="172">
        <v>26717.755870344801</v>
      </c>
      <c r="E17" s="172">
        <v>25713.386421845731</v>
      </c>
      <c r="F17" s="172">
        <v>29917.129422379599</v>
      </c>
      <c r="G17" s="172">
        <v>27197.052370401798</v>
      </c>
      <c r="H17" s="169"/>
    </row>
    <row r="18" spans="1:8">
      <c r="A18" s="171" t="s">
        <v>389</v>
      </c>
      <c r="B18" s="172">
        <v>170146</v>
      </c>
      <c r="C18" s="172">
        <v>201762</v>
      </c>
      <c r="D18" s="172">
        <v>206826</v>
      </c>
      <c r="E18" s="172">
        <v>213439</v>
      </c>
      <c r="F18" s="172">
        <v>224784</v>
      </c>
      <c r="G18" s="172">
        <v>219725</v>
      </c>
      <c r="H18" s="169"/>
    </row>
    <row r="19" spans="1:8">
      <c r="A19" s="155" t="s">
        <v>46</v>
      </c>
      <c r="B19" s="172">
        <v>486.08423659738696</v>
      </c>
      <c r="C19" s="172">
        <v>703.10030748007</v>
      </c>
      <c r="D19" s="172">
        <v>696.321474769014</v>
      </c>
      <c r="E19" s="172">
        <v>752.9654270549679</v>
      </c>
      <c r="F19" s="172">
        <v>857.027139178742</v>
      </c>
      <c r="G19" s="172">
        <v>722.73291313358004</v>
      </c>
      <c r="H19" s="169"/>
    </row>
    <row r="20" spans="1:8">
      <c r="A20" s="155" t="s">
        <v>47</v>
      </c>
      <c r="B20" s="172">
        <v>17241.35757174794</v>
      </c>
      <c r="C20" s="172">
        <v>18941.962169088998</v>
      </c>
      <c r="D20" s="172">
        <v>18941.438003908261</v>
      </c>
      <c r="E20" s="172">
        <v>18920.30840684846</v>
      </c>
      <c r="F20" s="172">
        <v>18230.897760445248</v>
      </c>
      <c r="G20" s="172">
        <v>15803.884402215001</v>
      </c>
      <c r="H20" s="169"/>
    </row>
    <row r="21" spans="1:8">
      <c r="A21" s="155" t="s">
        <v>48</v>
      </c>
      <c r="B21" s="172" t="s">
        <v>254</v>
      </c>
      <c r="C21" s="172" t="s">
        <v>254</v>
      </c>
      <c r="D21" s="172" t="s">
        <v>254</v>
      </c>
      <c r="E21" s="172" t="s">
        <v>254</v>
      </c>
      <c r="F21" s="172" t="s">
        <v>254</v>
      </c>
      <c r="G21" s="172" t="s">
        <v>254</v>
      </c>
      <c r="H21" s="169"/>
    </row>
    <row r="22" spans="1:8">
      <c r="A22" s="155" t="s">
        <v>49</v>
      </c>
      <c r="B22" s="172">
        <v>2099.08032074538</v>
      </c>
      <c r="C22" s="172">
        <v>2064.2068924941</v>
      </c>
      <c r="D22" s="172">
        <v>1488.255843164219</v>
      </c>
      <c r="E22" s="172">
        <v>1726.3282866856989</v>
      </c>
      <c r="F22" s="172">
        <v>2161.6472841426298</v>
      </c>
      <c r="G22" s="172">
        <v>1763.305271325564</v>
      </c>
      <c r="H22" s="169"/>
    </row>
    <row r="23" spans="1:8">
      <c r="A23" s="155" t="s">
        <v>50</v>
      </c>
      <c r="B23" s="172">
        <v>7997.7112878857606</v>
      </c>
      <c r="C23" s="172">
        <v>8890.1772897963201</v>
      </c>
      <c r="D23" s="172">
        <v>8453.8709441925002</v>
      </c>
      <c r="E23" s="172">
        <v>9990.2977581081395</v>
      </c>
      <c r="F23" s="172">
        <v>9745.18778168684</v>
      </c>
      <c r="G23" s="172">
        <v>7995.6673534228994</v>
      </c>
      <c r="H23" s="169"/>
    </row>
    <row r="24" spans="1:8">
      <c r="A24" s="155" t="s">
        <v>51</v>
      </c>
      <c r="B24" s="172">
        <v>85454.514767577202</v>
      </c>
      <c r="C24" s="172">
        <v>98581.333276159203</v>
      </c>
      <c r="D24" s="172">
        <v>109430.4294861836</v>
      </c>
      <c r="E24" s="172">
        <v>120904.056134133</v>
      </c>
      <c r="F24" s="172">
        <v>152079.5085247762</v>
      </c>
      <c r="G24" s="172">
        <v>171428.4519710626</v>
      </c>
      <c r="H24" s="169"/>
    </row>
    <row r="25" spans="1:8">
      <c r="A25" s="155" t="s">
        <v>52</v>
      </c>
      <c r="B25" s="172">
        <v>462.13974942816503</v>
      </c>
      <c r="C25" s="172">
        <v>517.39810120452694</v>
      </c>
      <c r="D25" s="172">
        <v>493.40841752435699</v>
      </c>
      <c r="E25" s="172">
        <v>524.49141315988504</v>
      </c>
      <c r="F25" s="172">
        <v>738.43071842282006</v>
      </c>
      <c r="G25" s="172">
        <v>786.89445366997199</v>
      </c>
      <c r="H25" s="169"/>
    </row>
    <row r="26" spans="1:8">
      <c r="A26" s="155" t="s">
        <v>53</v>
      </c>
      <c r="B26" s="172">
        <v>12611.241851042068</v>
      </c>
      <c r="C26" s="172">
        <v>14817.30772217615</v>
      </c>
      <c r="D26" s="172">
        <v>16801.710946517742</v>
      </c>
      <c r="E26" s="172">
        <v>17789.845891098608</v>
      </c>
      <c r="F26" s="172">
        <v>18571.521485218382</v>
      </c>
      <c r="G26" s="172">
        <v>18883.799413404267</v>
      </c>
      <c r="H26" s="169"/>
    </row>
    <row r="27" spans="1:8">
      <c r="A27" s="155" t="s">
        <v>54</v>
      </c>
      <c r="B27" s="172">
        <v>24142.496353310402</v>
      </c>
      <c r="C27" s="172">
        <v>27379.230083028102</v>
      </c>
      <c r="D27" s="172">
        <v>26648.6117351465</v>
      </c>
      <c r="E27" s="172">
        <v>28658.1015278347</v>
      </c>
      <c r="F27" s="172">
        <v>29382.5923783488</v>
      </c>
      <c r="G27" s="172">
        <v>25255.6387378976</v>
      </c>
      <c r="H27" s="169"/>
    </row>
    <row r="28" spans="1:8">
      <c r="A28" s="155" t="s">
        <v>55</v>
      </c>
      <c r="B28" s="172">
        <v>33797.131745744729</v>
      </c>
      <c r="C28" s="172">
        <v>35084.232012265507</v>
      </c>
      <c r="D28" s="172">
        <v>39725.089716989096</v>
      </c>
      <c r="E28" s="172">
        <v>40708.009660613046</v>
      </c>
      <c r="F28" s="172">
        <v>39391.935678829599</v>
      </c>
      <c r="G28" s="172">
        <v>37610.11</v>
      </c>
      <c r="H28" s="169"/>
    </row>
    <row r="29" spans="1:8">
      <c r="A29" s="155" t="s">
        <v>56</v>
      </c>
      <c r="B29" s="172">
        <v>323.27</v>
      </c>
      <c r="C29" s="172">
        <v>437.47</v>
      </c>
      <c r="D29" s="172">
        <v>406.1</v>
      </c>
      <c r="E29" s="172">
        <v>487.22</v>
      </c>
      <c r="F29" s="172">
        <v>486.90999999999997</v>
      </c>
      <c r="G29" s="172">
        <v>472.46</v>
      </c>
      <c r="H29" s="169"/>
    </row>
    <row r="30" spans="1:8">
      <c r="A30" s="155" t="s">
        <v>58</v>
      </c>
      <c r="B30" s="172">
        <v>4543.9678670233498</v>
      </c>
      <c r="C30" s="172">
        <v>6133.2700051387501</v>
      </c>
      <c r="D30" s="172">
        <v>9446.3083546195812</v>
      </c>
      <c r="E30" s="172">
        <v>11682.258162769409</v>
      </c>
      <c r="F30" s="172">
        <v>12913.762867613299</v>
      </c>
      <c r="G30" s="172">
        <v>10973.21761432936</v>
      </c>
      <c r="H30" s="169"/>
    </row>
    <row r="31" spans="1:8">
      <c r="A31" s="90" t="s">
        <v>59</v>
      </c>
      <c r="B31" s="174">
        <v>744.17577216633606</v>
      </c>
      <c r="C31" s="174">
        <v>869.36369272316381</v>
      </c>
      <c r="D31" s="174">
        <v>642.017938194571</v>
      </c>
      <c r="E31" s="174">
        <v>722.93662762237875</v>
      </c>
      <c r="F31" s="174">
        <v>452.269364827402</v>
      </c>
      <c r="G31" s="174">
        <v>474.77786099893439</v>
      </c>
      <c r="H31" s="132"/>
    </row>
    <row r="32" spans="1:8">
      <c r="A32" s="155" t="s">
        <v>60</v>
      </c>
      <c r="B32" s="172">
        <v>6467.8891493175197</v>
      </c>
      <c r="C32" s="172">
        <v>6685.7494109859099</v>
      </c>
      <c r="D32" s="172">
        <v>7366.0507090674701</v>
      </c>
      <c r="E32" s="172">
        <v>7418.0425531914898</v>
      </c>
      <c r="F32" s="172" t="s">
        <v>254</v>
      </c>
      <c r="G32" s="172" t="s">
        <v>254</v>
      </c>
      <c r="H32" s="169"/>
    </row>
    <row r="33" spans="1:8">
      <c r="A33" s="155" t="s">
        <v>289</v>
      </c>
      <c r="B33" s="172">
        <v>2197.6694465620758</v>
      </c>
      <c r="C33" s="172">
        <v>3044.6890755012</v>
      </c>
      <c r="D33" s="172">
        <v>2149.4248823795942</v>
      </c>
      <c r="E33" s="172">
        <v>2040.3343697549972</v>
      </c>
      <c r="F33" s="172" t="s">
        <v>254</v>
      </c>
      <c r="G33" s="172" t="s">
        <v>254</v>
      </c>
      <c r="H33" s="169"/>
    </row>
    <row r="34" spans="1:8">
      <c r="A34" s="155" t="s">
        <v>62</v>
      </c>
      <c r="B34" s="172" t="s">
        <v>254</v>
      </c>
      <c r="C34" s="172">
        <v>69413.408395193197</v>
      </c>
      <c r="D34" s="172">
        <v>71049.023016016406</v>
      </c>
      <c r="E34" s="172">
        <v>77800.286330283911</v>
      </c>
      <c r="F34" s="172">
        <v>100960.9682781603</v>
      </c>
      <c r="G34" s="172">
        <v>106494.265664718</v>
      </c>
      <c r="H34" s="169"/>
    </row>
    <row r="35" spans="1:8">
      <c r="A35" s="155" t="s">
        <v>63</v>
      </c>
      <c r="B35" s="172">
        <v>8776.7608529831195</v>
      </c>
      <c r="C35" s="172">
        <v>7363.3757338566502</v>
      </c>
      <c r="D35" s="172">
        <v>8038.7090968179291</v>
      </c>
      <c r="E35" s="172">
        <v>10210.640781071201</v>
      </c>
      <c r="F35" s="172">
        <v>11730.316448506779</v>
      </c>
      <c r="G35" s="172">
        <v>7966.0435017906902</v>
      </c>
      <c r="H35" s="169"/>
    </row>
    <row r="36" spans="1:8">
      <c r="A36" s="155" t="s">
        <v>64</v>
      </c>
      <c r="B36" s="172">
        <v>2735.7183563129202</v>
      </c>
      <c r="C36" s="172">
        <v>3198.6728330063597</v>
      </c>
      <c r="D36" s="172">
        <v>2869.6109243936598</v>
      </c>
      <c r="E36" s="172">
        <v>3261.4107737162499</v>
      </c>
      <c r="F36" s="172">
        <v>3936.5132857948602</v>
      </c>
      <c r="G36" s="172">
        <v>3497.7401369795498</v>
      </c>
      <c r="H36" s="169"/>
    </row>
    <row r="37" spans="1:8">
      <c r="A37" s="155" t="s">
        <v>65</v>
      </c>
      <c r="B37" s="172">
        <v>49555.042539624003</v>
      </c>
      <c r="C37" s="172">
        <v>53479.916853058297</v>
      </c>
      <c r="D37" s="172">
        <v>58158.395319560601</v>
      </c>
      <c r="E37" s="172">
        <v>63335.152138265003</v>
      </c>
      <c r="F37" s="172">
        <v>68785.522625794692</v>
      </c>
      <c r="G37" s="172">
        <v>62340.969899625503</v>
      </c>
      <c r="H37" s="169"/>
    </row>
    <row r="38" spans="1:8">
      <c r="A38" s="155" t="s">
        <v>66</v>
      </c>
      <c r="B38" s="172">
        <v>4373.3924854371498</v>
      </c>
      <c r="C38" s="172">
        <v>6017.4401735334395</v>
      </c>
      <c r="D38" s="172">
        <v>6521.05915464181</v>
      </c>
      <c r="E38" s="172">
        <v>6861.24550877807</v>
      </c>
      <c r="F38" s="172">
        <v>7126.5551246537398</v>
      </c>
      <c r="G38" s="172">
        <v>6099.5502617002894</v>
      </c>
      <c r="H38" s="169"/>
    </row>
    <row r="39" spans="1:8">
      <c r="A39" s="155" t="s">
        <v>290</v>
      </c>
      <c r="B39" s="172">
        <v>1267.474204652234</v>
      </c>
      <c r="C39" s="172">
        <v>1405.5642117397529</v>
      </c>
      <c r="D39" s="172">
        <v>1498.4062542502911</v>
      </c>
      <c r="E39" s="172" t="s">
        <v>254</v>
      </c>
      <c r="F39" s="172" t="s">
        <v>254</v>
      </c>
      <c r="G39" s="172" t="s">
        <v>254</v>
      </c>
      <c r="H39" s="169"/>
    </row>
    <row r="40" spans="1:8">
      <c r="A40" s="155" t="s">
        <v>69</v>
      </c>
      <c r="B40" s="172">
        <v>27598.128254815649</v>
      </c>
      <c r="C40" s="172">
        <v>34733.643186544796</v>
      </c>
      <c r="D40" s="172">
        <v>36451.168825716202</v>
      </c>
      <c r="E40" s="172">
        <v>39907.943157055</v>
      </c>
      <c r="F40" s="172">
        <v>44666.881705227599</v>
      </c>
      <c r="G40" s="172">
        <v>43722.010680106701</v>
      </c>
      <c r="H40" s="170"/>
    </row>
    <row r="41" spans="1:8">
      <c r="A41" s="155" t="s">
        <v>70</v>
      </c>
      <c r="B41" s="172">
        <v>41992.487862310598</v>
      </c>
      <c r="C41" s="172">
        <v>51639.781409613497</v>
      </c>
      <c r="D41" s="172">
        <v>57114.221705805998</v>
      </c>
      <c r="E41" s="172">
        <v>60074.821306564903</v>
      </c>
      <c r="F41" s="172">
        <v>68784.682598842002</v>
      </c>
      <c r="G41" s="172">
        <v>64335.213286390703</v>
      </c>
      <c r="H41" s="170"/>
    </row>
    <row r="42" spans="1:8">
      <c r="A42" s="90" t="s">
        <v>291</v>
      </c>
      <c r="B42" s="172"/>
      <c r="C42" s="172"/>
      <c r="D42" s="172"/>
      <c r="E42" s="172"/>
      <c r="F42" s="172"/>
      <c r="G42" s="172"/>
      <c r="H42" s="170"/>
    </row>
    <row r="43" spans="1:8">
      <c r="A43" s="155" t="s">
        <v>77</v>
      </c>
      <c r="B43" s="172" t="s">
        <v>254</v>
      </c>
      <c r="C43" s="172" t="s">
        <v>254</v>
      </c>
      <c r="D43" s="172" t="s">
        <v>254</v>
      </c>
      <c r="E43" s="175" t="s">
        <v>254</v>
      </c>
      <c r="F43" s="175" t="s">
        <v>254</v>
      </c>
      <c r="G43" s="175" t="s">
        <v>254</v>
      </c>
      <c r="H43" s="170"/>
    </row>
    <row r="44" spans="1:8">
      <c r="A44" s="155" t="s">
        <v>299</v>
      </c>
      <c r="B44" s="172">
        <v>5301.7783325959208</v>
      </c>
      <c r="C44" s="172" t="s">
        <v>254</v>
      </c>
      <c r="D44" s="172">
        <v>5982.9688660768579</v>
      </c>
      <c r="E44" s="172">
        <v>6096.1081625797806</v>
      </c>
      <c r="F44" s="172">
        <v>6487.97042939937</v>
      </c>
      <c r="G44" s="175" t="s">
        <v>254</v>
      </c>
      <c r="H44" s="170"/>
    </row>
    <row r="45" spans="1:8">
      <c r="A45" s="155" t="s">
        <v>293</v>
      </c>
      <c r="B45" s="172">
        <v>120.8693775224348</v>
      </c>
      <c r="C45" s="172">
        <v>150.56</v>
      </c>
      <c r="D45" s="172">
        <v>213.37</v>
      </c>
      <c r="E45" s="172">
        <v>348.97</v>
      </c>
      <c r="F45" s="172" t="s">
        <v>254</v>
      </c>
      <c r="G45" s="175" t="s">
        <v>254</v>
      </c>
      <c r="H45" s="170"/>
    </row>
    <row r="46" spans="1:8">
      <c r="A46" s="155" t="s">
        <v>294</v>
      </c>
      <c r="B46" s="172">
        <v>2037.9694493528109</v>
      </c>
      <c r="C46" s="172">
        <v>2508.0529039427947</v>
      </c>
      <c r="D46" s="172">
        <v>2741.933713413091</v>
      </c>
      <c r="E46" s="172">
        <v>3242.4712080448417</v>
      </c>
      <c r="F46" s="172">
        <v>3735.0437859329099</v>
      </c>
      <c r="G46" s="172">
        <v>3860.1613990635797</v>
      </c>
      <c r="H46" s="169"/>
    </row>
    <row r="47" spans="1:8">
      <c r="A47" s="155" t="s">
        <v>295</v>
      </c>
      <c r="B47" s="172" t="s">
        <v>254</v>
      </c>
      <c r="C47" s="172" t="s">
        <v>254</v>
      </c>
      <c r="D47" s="172" t="s">
        <v>254</v>
      </c>
      <c r="E47" s="172" t="s">
        <v>254</v>
      </c>
      <c r="F47" s="172" t="s">
        <v>254</v>
      </c>
      <c r="G47" s="172" t="s">
        <v>254</v>
      </c>
      <c r="H47" s="169"/>
    </row>
    <row r="48" spans="1:8">
      <c r="A48" s="159" t="s">
        <v>296</v>
      </c>
      <c r="B48" s="176" t="s">
        <v>254</v>
      </c>
      <c r="C48" s="176" t="s">
        <v>254</v>
      </c>
      <c r="D48" s="176" t="s">
        <v>254</v>
      </c>
      <c r="E48" s="176" t="s">
        <v>254</v>
      </c>
      <c r="F48" s="176" t="s">
        <v>254</v>
      </c>
      <c r="G48" s="176" t="s">
        <v>254</v>
      </c>
      <c r="H48" s="169"/>
    </row>
    <row r="49" spans="1:1">
      <c r="A49" s="149" t="s">
        <v>297</v>
      </c>
    </row>
    <row r="50" spans="1:1">
      <c r="A50" s="125" t="s">
        <v>298</v>
      </c>
    </row>
    <row r="51" spans="1:1">
      <c r="A51" s="150" t="s">
        <v>307</v>
      </c>
    </row>
  </sheetData>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H51"/>
  <sheetViews>
    <sheetView zoomScale="59" zoomScaleNormal="59" workbookViewId="0">
      <selection activeCell="A19" sqref="A19"/>
    </sheetView>
  </sheetViews>
  <sheetFormatPr baseColWidth="10" defaultColWidth="11.42578125" defaultRowHeight="18.75"/>
  <cols>
    <col min="1" max="1" width="42" style="142" customWidth="1"/>
    <col min="2" max="7" width="16.7109375" style="142" customWidth="1"/>
    <col min="8" max="9" width="11.42578125" style="142"/>
    <col min="10" max="23" width="11.42578125" style="142" customWidth="1"/>
    <col min="24" max="24" width="5.42578125" style="142" customWidth="1"/>
    <col min="25" max="16384" width="11.42578125" style="142"/>
  </cols>
  <sheetData>
    <row r="6" spans="1:8">
      <c r="A6" s="129" t="s">
        <v>312</v>
      </c>
      <c r="B6" s="130"/>
      <c r="C6" s="130"/>
      <c r="D6" s="130"/>
      <c r="E6" s="130"/>
      <c r="F6" s="130"/>
      <c r="G6" s="130"/>
    </row>
    <row r="7" spans="1:8">
      <c r="A7" s="131" t="s">
        <v>277</v>
      </c>
      <c r="B7" s="152"/>
      <c r="C7" s="152"/>
      <c r="D7" s="152"/>
      <c r="E7" s="152"/>
      <c r="F7" s="152"/>
      <c r="G7" s="152"/>
    </row>
    <row r="8" spans="1:8">
      <c r="A8" s="153" t="s">
        <v>34</v>
      </c>
      <c r="B8" s="153">
        <v>2010</v>
      </c>
      <c r="C8" s="153">
        <v>2011</v>
      </c>
      <c r="D8" s="153">
        <v>2012</v>
      </c>
      <c r="E8" s="153">
        <v>2013</v>
      </c>
      <c r="F8" s="153">
        <v>2014</v>
      </c>
      <c r="G8" s="153">
        <v>2015</v>
      </c>
      <c r="H8" s="178"/>
    </row>
    <row r="9" spans="1:8">
      <c r="A9" s="154" t="s">
        <v>35</v>
      </c>
      <c r="B9" s="180">
        <v>13037.634347540901</v>
      </c>
      <c r="C9" s="180">
        <v>15757.165799693496</v>
      </c>
      <c r="D9" s="180">
        <v>15432.479437318005</v>
      </c>
      <c r="E9" s="180">
        <v>13124.715515988399</v>
      </c>
      <c r="F9" s="180">
        <v>18783.896304481306</v>
      </c>
      <c r="G9" s="180">
        <v>18102.187960611198</v>
      </c>
      <c r="H9" s="179"/>
    </row>
    <row r="10" spans="1:8">
      <c r="A10" s="155" t="s">
        <v>36</v>
      </c>
      <c r="B10" s="181">
        <v>-2722.5374241682302</v>
      </c>
      <c r="C10" s="181">
        <v>-3762.9071370299798</v>
      </c>
      <c r="D10" s="181">
        <v>-4082.6246240415694</v>
      </c>
      <c r="E10" s="181">
        <v>-4673.4877282681209</v>
      </c>
      <c r="F10" s="181">
        <v>-4225.8474120737601</v>
      </c>
      <c r="G10" s="181">
        <v>-3371.6721747498004</v>
      </c>
      <c r="H10" s="179"/>
    </row>
    <row r="11" spans="1:8">
      <c r="A11" s="155" t="s">
        <v>37</v>
      </c>
      <c r="B11" s="182">
        <v>3587.8658520406498</v>
      </c>
      <c r="C11" s="182">
        <v>4586.0511665804097</v>
      </c>
      <c r="D11" s="182">
        <v>4173.2323047547497</v>
      </c>
      <c r="E11" s="182">
        <v>4094.7519121201703</v>
      </c>
      <c r="F11" s="182">
        <v>4747.0533251472298</v>
      </c>
      <c r="G11" s="182">
        <v>4182.2908221703601</v>
      </c>
      <c r="H11" s="179"/>
    </row>
    <row r="12" spans="1:8">
      <c r="A12" s="155" t="s">
        <v>38</v>
      </c>
      <c r="B12" s="182">
        <v>1802.5416849861103</v>
      </c>
      <c r="C12" s="182">
        <v>1730.7164905706013</v>
      </c>
      <c r="D12" s="182">
        <v>2095.6101875169006</v>
      </c>
      <c r="E12" s="182">
        <v>2744.4397543296</v>
      </c>
      <c r="F12" s="182">
        <v>947.28789104389944</v>
      </c>
      <c r="G12" s="182">
        <v>320.52029902079812</v>
      </c>
      <c r="H12" s="179"/>
    </row>
    <row r="13" spans="1:8">
      <c r="A13" s="155" t="s">
        <v>39</v>
      </c>
      <c r="B13" s="182">
        <v>2434.566693245195</v>
      </c>
      <c r="C13" s="182">
        <v>1888.7741586370798</v>
      </c>
      <c r="D13" s="182">
        <v>1744.4159254464071</v>
      </c>
      <c r="E13" s="182">
        <v>1393.4791025217601</v>
      </c>
      <c r="F13" s="182" t="s">
        <v>254</v>
      </c>
      <c r="G13" s="182" t="s">
        <v>254</v>
      </c>
      <c r="H13" s="179"/>
    </row>
    <row r="14" spans="1:8">
      <c r="A14" s="155" t="s">
        <v>288</v>
      </c>
      <c r="B14" s="181">
        <v>-6889.3941128606493</v>
      </c>
      <c r="C14" s="181">
        <v>-5868.4126000923106</v>
      </c>
      <c r="D14" s="181">
        <v>-5741.1957897626398</v>
      </c>
      <c r="E14" s="181">
        <v>-5192.7361323647801</v>
      </c>
      <c r="F14" s="181">
        <v>-5775.4499573820904</v>
      </c>
      <c r="G14" s="182">
        <v>-6001.0999845290989</v>
      </c>
      <c r="H14" s="179"/>
    </row>
    <row r="15" spans="1:8">
      <c r="A15" s="155" t="s">
        <v>42</v>
      </c>
      <c r="B15" s="182">
        <v>1199.8460639305094</v>
      </c>
      <c r="C15" s="182">
        <v>347.01304353564046</v>
      </c>
      <c r="D15" s="182">
        <v>1620.7253922507007</v>
      </c>
      <c r="E15" s="182">
        <v>2061.8513798838103</v>
      </c>
      <c r="F15" s="182">
        <v>2063.2639243588692</v>
      </c>
      <c r="G15" s="182">
        <v>1640.7777748422095</v>
      </c>
      <c r="H15" s="179"/>
    </row>
    <row r="16" spans="1:8">
      <c r="A16" s="155" t="s">
        <v>43</v>
      </c>
      <c r="B16" s="181">
        <v>-366.46824705044202</v>
      </c>
      <c r="C16" s="181">
        <v>-389.23744366247803</v>
      </c>
      <c r="D16" s="181">
        <v>-349.86796692878897</v>
      </c>
      <c r="E16" s="182" t="s">
        <v>254</v>
      </c>
      <c r="F16" s="182" t="s">
        <v>254</v>
      </c>
      <c r="G16" s="182" t="s">
        <v>254</v>
      </c>
      <c r="H16" s="179"/>
    </row>
    <row r="17" spans="1:8">
      <c r="A17" s="155" t="s">
        <v>44</v>
      </c>
      <c r="B17" s="182">
        <v>4299.4314543059008</v>
      </c>
      <c r="C17" s="182">
        <v>5713.0301938865014</v>
      </c>
      <c r="D17" s="182">
        <v>5533.6441340153997</v>
      </c>
      <c r="E17" s="182">
        <v>6628.8280091796696</v>
      </c>
      <c r="F17" s="182">
        <v>8457.9806679559988</v>
      </c>
      <c r="G17" s="182">
        <v>7002.4635351119996</v>
      </c>
      <c r="H17" s="179"/>
    </row>
    <row r="18" spans="1:8">
      <c r="A18" s="155" t="s">
        <v>389</v>
      </c>
      <c r="B18" s="182">
        <v>30992</v>
      </c>
      <c r="C18" s="182">
        <v>38110</v>
      </c>
      <c r="D18" s="182">
        <v>38490</v>
      </c>
      <c r="E18" s="182">
        <v>37599</v>
      </c>
      <c r="F18" s="182">
        <v>43866</v>
      </c>
      <c r="G18" s="182">
        <v>41943</v>
      </c>
      <c r="H18" s="179"/>
    </row>
    <row r="19" spans="1:8">
      <c r="A19" s="155" t="s">
        <v>46</v>
      </c>
      <c r="B19" s="182">
        <v>103.32560655725896</v>
      </c>
      <c r="C19" s="182">
        <v>19.336343107542007</v>
      </c>
      <c r="D19" s="182">
        <v>78.118525230986052</v>
      </c>
      <c r="E19" s="182">
        <v>163.45042318685199</v>
      </c>
      <c r="F19" s="182">
        <v>126.53205760900005</v>
      </c>
      <c r="G19" s="182">
        <v>166.89412560829004</v>
      </c>
      <c r="H19" s="179"/>
    </row>
    <row r="20" spans="1:8">
      <c r="A20" s="155" t="s">
        <v>47</v>
      </c>
      <c r="B20" s="182">
        <v>1703.2098507656992</v>
      </c>
      <c r="C20" s="182">
        <v>2649.5948843595997</v>
      </c>
      <c r="D20" s="182">
        <v>1246.3162979101398</v>
      </c>
      <c r="E20" s="182">
        <v>3529.4796426435396</v>
      </c>
      <c r="F20" s="182">
        <v>5109.4267652825502</v>
      </c>
      <c r="G20" s="182">
        <v>5758.9933898598001</v>
      </c>
      <c r="H20" s="179"/>
    </row>
    <row r="21" spans="1:8">
      <c r="A21" s="155" t="s">
        <v>48</v>
      </c>
      <c r="B21" s="182" t="s">
        <v>254</v>
      </c>
      <c r="C21" s="182" t="s">
        <v>254</v>
      </c>
      <c r="D21" s="182" t="s">
        <v>254</v>
      </c>
      <c r="E21" s="182" t="s">
        <v>254</v>
      </c>
      <c r="F21" s="182" t="s">
        <v>254</v>
      </c>
      <c r="G21" s="182" t="s">
        <v>254</v>
      </c>
      <c r="H21" s="179"/>
    </row>
    <row r="22" spans="1:8">
      <c r="A22" s="155" t="s">
        <v>49</v>
      </c>
      <c r="B22" s="181">
        <v>-668.70190797170005</v>
      </c>
      <c r="C22" s="181">
        <v>-470.00689249410004</v>
      </c>
      <c r="D22" s="181">
        <v>-139.66451709570106</v>
      </c>
      <c r="E22" s="181">
        <v>-177.12059178885704</v>
      </c>
      <c r="F22" s="181">
        <v>-127.49911250604998</v>
      </c>
      <c r="G22" s="181">
        <v>-138.07881393800403</v>
      </c>
      <c r="H22" s="179"/>
    </row>
    <row r="23" spans="1:8">
      <c r="A23" s="155" t="s">
        <v>50</v>
      </c>
      <c r="B23" s="182">
        <v>373.37429678640046</v>
      </c>
      <c r="C23" s="182">
        <v>209.63521921862048</v>
      </c>
      <c r="D23" s="182">
        <v>338.11212438686016</v>
      </c>
      <c r="E23" s="181">
        <v>-430.34421422026026</v>
      </c>
      <c r="F23" s="182">
        <v>103.02156619685957</v>
      </c>
      <c r="G23" s="182">
        <v>361.44933725936016</v>
      </c>
      <c r="H23" s="179"/>
    </row>
    <row r="24" spans="1:8">
      <c r="A24" s="155" t="s">
        <v>51</v>
      </c>
      <c r="B24" s="181">
        <v>-3697.7930819112007</v>
      </c>
      <c r="C24" s="182">
        <v>785.42555596180318</v>
      </c>
      <c r="D24" s="182">
        <v>731.09051381640165</v>
      </c>
      <c r="E24" s="182">
        <v>6235.0697079496022</v>
      </c>
      <c r="F24" s="181">
        <v>-1107.8226736997894</v>
      </c>
      <c r="G24" s="181">
        <v>-24754.370498764998</v>
      </c>
      <c r="H24" s="179"/>
    </row>
    <row r="25" spans="1:8">
      <c r="A25" s="155" t="s">
        <v>52</v>
      </c>
      <c r="B25" s="182">
        <v>104.03314442597699</v>
      </c>
      <c r="C25" s="182">
        <v>87.018960449206986</v>
      </c>
      <c r="D25" s="182">
        <v>15.177947704274999</v>
      </c>
      <c r="E25" s="182">
        <v>122.39325212347902</v>
      </c>
      <c r="F25" s="182">
        <v>148.77788720073596</v>
      </c>
      <c r="G25" s="182">
        <v>299.26081349196795</v>
      </c>
      <c r="H25" s="179"/>
    </row>
    <row r="26" spans="1:8">
      <c r="A26" s="155" t="s">
        <v>53</v>
      </c>
      <c r="B26" s="182">
        <v>7623.3192251887294</v>
      </c>
      <c r="C26" s="182">
        <v>9548.3365960554493</v>
      </c>
      <c r="D26" s="182">
        <v>9480.669053482261</v>
      </c>
      <c r="E26" s="182">
        <v>11327.56500550439</v>
      </c>
      <c r="F26" s="182">
        <v>10987.31430927142</v>
      </c>
      <c r="G26" s="182">
        <v>11859.289443848929</v>
      </c>
      <c r="H26" s="179"/>
    </row>
    <row r="27" spans="1:8">
      <c r="A27" s="155" t="s">
        <v>54</v>
      </c>
      <c r="B27" s="181">
        <v>-3588.5254154197992</v>
      </c>
      <c r="C27" s="181">
        <v>-3023.7424264115016</v>
      </c>
      <c r="D27" s="182">
        <v>1035.0669702765008</v>
      </c>
      <c r="E27" s="182">
        <v>109.17784975850009</v>
      </c>
      <c r="F27" s="182">
        <v>905.94023400700098</v>
      </c>
      <c r="G27" s="182">
        <v>1224.2023281071997</v>
      </c>
      <c r="H27" s="179"/>
    </row>
    <row r="28" spans="1:8">
      <c r="A28" s="155" t="s">
        <v>55</v>
      </c>
      <c r="B28" s="182">
        <v>21719.875996633673</v>
      </c>
      <c r="C28" s="182">
        <v>24690.15888756749</v>
      </c>
      <c r="D28" s="182">
        <v>28479.709610927497</v>
      </c>
      <c r="E28" s="182">
        <v>28868.364123176747</v>
      </c>
      <c r="F28" s="182">
        <v>29706.796024140403</v>
      </c>
      <c r="G28" s="182">
        <v>27652.65</v>
      </c>
      <c r="H28" s="179"/>
    </row>
    <row r="29" spans="1:8">
      <c r="A29" s="155" t="s">
        <v>56</v>
      </c>
      <c r="B29" s="182">
        <v>52.990000000000009</v>
      </c>
      <c r="C29" s="182">
        <v>72.91</v>
      </c>
      <c r="D29" s="182">
        <v>74.539999999999992</v>
      </c>
      <c r="E29" s="182">
        <v>107.53999999999999</v>
      </c>
      <c r="F29" s="182">
        <v>147.26999999999998</v>
      </c>
      <c r="G29" s="182">
        <v>159.69999999999999</v>
      </c>
      <c r="H29" s="179"/>
    </row>
    <row r="30" spans="1:8">
      <c r="A30" s="155" t="s">
        <v>58</v>
      </c>
      <c r="B30" s="182">
        <v>183.16790230240986</v>
      </c>
      <c r="C30" s="181">
        <v>-253.83841861702967</v>
      </c>
      <c r="D30" s="181">
        <v>-549.14835461958046</v>
      </c>
      <c r="E30" s="181">
        <v>-1795.3707962285907</v>
      </c>
      <c r="F30" s="181">
        <v>-1508.6289368431799</v>
      </c>
      <c r="G30" s="181">
        <v>-1035.5356511960999</v>
      </c>
      <c r="H30" s="179"/>
    </row>
    <row r="31" spans="1:8">
      <c r="A31" s="90" t="s">
        <v>59</v>
      </c>
      <c r="B31" s="183">
        <v>-568.66403341150146</v>
      </c>
      <c r="C31" s="183">
        <v>-676.65448894720214</v>
      </c>
      <c r="D31" s="183">
        <v>-482.54506237842122</v>
      </c>
      <c r="E31" s="183">
        <v>-324.8237261423277</v>
      </c>
      <c r="F31" s="183">
        <v>-266.17740826559441</v>
      </c>
      <c r="G31" s="183">
        <v>-301.77284751701865</v>
      </c>
      <c r="H31" s="177"/>
    </row>
    <row r="32" spans="1:8">
      <c r="A32" s="155" t="s">
        <v>60</v>
      </c>
      <c r="B32" s="182">
        <v>1929.9600165448805</v>
      </c>
      <c r="C32" s="182">
        <v>1623.8425819802696</v>
      </c>
      <c r="D32" s="182">
        <v>1417.1035668242303</v>
      </c>
      <c r="E32" s="182">
        <v>1612.08510638297</v>
      </c>
      <c r="F32" s="182" t="s">
        <v>254</v>
      </c>
      <c r="G32" s="182" t="s">
        <v>254</v>
      </c>
      <c r="H32" s="179"/>
    </row>
    <row r="33" spans="1:8">
      <c r="A33" s="155" t="s">
        <v>289</v>
      </c>
      <c r="B33" s="181">
        <v>-426.5640368409039</v>
      </c>
      <c r="C33" s="181">
        <v>-676.24645786949986</v>
      </c>
      <c r="D33" s="181">
        <v>-473.95912408294612</v>
      </c>
      <c r="E33" s="181">
        <v>-378.87237894968314</v>
      </c>
      <c r="F33" s="182" t="s">
        <v>254</v>
      </c>
      <c r="G33" s="182" t="s">
        <v>254</v>
      </c>
      <c r="H33" s="179"/>
    </row>
    <row r="34" spans="1:8">
      <c r="A34" s="155" t="s">
        <v>62</v>
      </c>
      <c r="B34" s="182" t="s">
        <v>254</v>
      </c>
      <c r="C34" s="182">
        <v>10557.926645972002</v>
      </c>
      <c r="D34" s="182">
        <v>9293.4080234885987</v>
      </c>
      <c r="E34" s="182">
        <v>11049.457007997502</v>
      </c>
      <c r="F34" s="182">
        <v>3283.5877315799007</v>
      </c>
      <c r="G34" s="182">
        <v>6062.4795322278005</v>
      </c>
      <c r="H34" s="179"/>
    </row>
    <row r="35" spans="1:8">
      <c r="A35" s="155" t="s">
        <v>63</v>
      </c>
      <c r="B35" s="181">
        <v>-2141.58359035586</v>
      </c>
      <c r="C35" s="182">
        <v>85.017904696050209</v>
      </c>
      <c r="D35" s="182">
        <v>202.60977058996968</v>
      </c>
      <c r="E35" s="182">
        <v>-357.48425992818011</v>
      </c>
      <c r="F35" s="182">
        <v>311.26994148647918</v>
      </c>
      <c r="G35" s="182">
        <v>1740.0916354954306</v>
      </c>
      <c r="H35" s="179"/>
    </row>
    <row r="36" spans="1:8">
      <c r="A36" s="155" t="s">
        <v>64</v>
      </c>
      <c r="B36" s="181">
        <v>-183.28224648783998</v>
      </c>
      <c r="C36" s="181">
        <v>-118.60635836318011</v>
      </c>
      <c r="D36" s="182">
        <v>283.74148084875992</v>
      </c>
      <c r="E36" s="182">
        <v>348.87515990383008</v>
      </c>
      <c r="F36" s="182">
        <v>63.905101190079904</v>
      </c>
      <c r="G36" s="182">
        <v>44.696730930990043</v>
      </c>
      <c r="H36" s="179"/>
    </row>
    <row r="37" spans="1:8">
      <c r="A37" s="155" t="s">
        <v>65</v>
      </c>
      <c r="B37" s="182">
        <v>12684.273774056801</v>
      </c>
      <c r="C37" s="182">
        <v>17827.707086011502</v>
      </c>
      <c r="D37" s="182">
        <v>20960.524680439397</v>
      </c>
      <c r="E37" s="182">
        <v>19758.916591601002</v>
      </c>
      <c r="F37" s="182">
        <v>22794.6760982497</v>
      </c>
      <c r="G37" s="182">
        <v>19780.138151953302</v>
      </c>
      <c r="H37" s="179"/>
    </row>
    <row r="38" spans="1:8">
      <c r="A38" s="155" t="s">
        <v>66</v>
      </c>
      <c r="B38" s="182">
        <v>74.567514562850192</v>
      </c>
      <c r="C38" s="182">
        <v>486.13982646655995</v>
      </c>
      <c r="D38" s="182">
        <v>304.22084535818976</v>
      </c>
      <c r="E38" s="182">
        <v>622.82788368596994</v>
      </c>
      <c r="F38" s="182">
        <v>861.81235697940019</v>
      </c>
      <c r="G38" s="182">
        <v>1227.0782864982898</v>
      </c>
      <c r="H38" s="179"/>
    </row>
    <row r="39" spans="1:8">
      <c r="A39" s="155" t="s">
        <v>290</v>
      </c>
      <c r="B39" s="181">
        <v>-258.52765386427996</v>
      </c>
      <c r="C39" s="182">
        <v>134.42593143629108</v>
      </c>
      <c r="D39" s="182">
        <v>397.79332560100295</v>
      </c>
      <c r="E39" s="182" t="s">
        <v>254</v>
      </c>
      <c r="F39" s="182" t="s">
        <v>254</v>
      </c>
      <c r="G39" s="182" t="s">
        <v>254</v>
      </c>
      <c r="H39" s="179"/>
    </row>
    <row r="40" spans="1:8">
      <c r="A40" s="155" t="s">
        <v>69</v>
      </c>
      <c r="B40" s="182">
        <v>7905.431745184349</v>
      </c>
      <c r="C40" s="182">
        <v>11621.4968134552</v>
      </c>
      <c r="D40" s="182">
        <v>10783.071174283799</v>
      </c>
      <c r="E40" s="182">
        <v>13058.597941911001</v>
      </c>
      <c r="F40" s="182">
        <v>11401.883895210201</v>
      </c>
      <c r="G40" s="182">
        <v>12218.839576996501</v>
      </c>
      <c r="H40" s="179"/>
    </row>
    <row r="41" spans="1:8">
      <c r="A41" s="155" t="s">
        <v>70</v>
      </c>
      <c r="B41" s="181">
        <v>-351.78381812480075</v>
      </c>
      <c r="C41" s="181">
        <v>-1232.1981902018997</v>
      </c>
      <c r="D41" s="181">
        <v>-491.70170580600097</v>
      </c>
      <c r="E41" s="181">
        <v>-154.91471615070259</v>
      </c>
      <c r="F41" s="181">
        <v>-3254.1064149186022</v>
      </c>
      <c r="G41" s="181">
        <v>-3662.3985705425002</v>
      </c>
      <c r="H41" s="179"/>
    </row>
    <row r="42" spans="1:8">
      <c r="A42" s="90" t="s">
        <v>291</v>
      </c>
      <c r="B42" s="182"/>
      <c r="C42" s="182"/>
      <c r="D42" s="182"/>
      <c r="E42" s="182"/>
      <c r="F42" s="182"/>
      <c r="G42" s="182"/>
      <c r="H42" s="178"/>
    </row>
    <row r="43" spans="1:8">
      <c r="A43" s="155" t="s">
        <v>77</v>
      </c>
      <c r="B43" s="182" t="s">
        <v>254</v>
      </c>
      <c r="C43" s="182" t="s">
        <v>254</v>
      </c>
      <c r="D43" s="182" t="s">
        <v>254</v>
      </c>
      <c r="E43" s="182" t="s">
        <v>254</v>
      </c>
      <c r="F43" s="182" t="s">
        <v>254</v>
      </c>
      <c r="G43" s="182" t="s">
        <v>254</v>
      </c>
      <c r="H43" s="178"/>
    </row>
    <row r="44" spans="1:8">
      <c r="A44" s="155" t="s">
        <v>299</v>
      </c>
      <c r="B44" s="181">
        <v>-3657.6338410972785</v>
      </c>
      <c r="C44" s="182" t="s">
        <v>254</v>
      </c>
      <c r="D44" s="181">
        <v>-4175.2306341595222</v>
      </c>
      <c r="E44" s="181">
        <v>-4068.6335236815603</v>
      </c>
      <c r="F44" s="181">
        <v>-4259.7668598524697</v>
      </c>
      <c r="G44" s="182" t="s">
        <v>254</v>
      </c>
      <c r="H44" s="178"/>
    </row>
    <row r="45" spans="1:8">
      <c r="A45" s="155" t="s">
        <v>293</v>
      </c>
      <c r="B45" s="181">
        <v>-81.150622477565207</v>
      </c>
      <c r="C45" s="181">
        <v>-88.240000000000009</v>
      </c>
      <c r="D45" s="181">
        <v>-28.83</v>
      </c>
      <c r="E45" s="182">
        <v>33.510000000000019</v>
      </c>
      <c r="F45" s="182" t="s">
        <v>254</v>
      </c>
      <c r="G45" s="182" t="s">
        <v>254</v>
      </c>
      <c r="H45" s="178"/>
    </row>
    <row r="46" spans="1:8">
      <c r="A46" s="155" t="s">
        <v>294</v>
      </c>
      <c r="B46" s="181">
        <v>-782.29611204274897</v>
      </c>
      <c r="C46" s="181">
        <v>-1322.7685673291051</v>
      </c>
      <c r="D46" s="181">
        <v>-1364.2511212138288</v>
      </c>
      <c r="E46" s="181">
        <v>-1695.0118267432379</v>
      </c>
      <c r="F46" s="181">
        <v>-1176.6175955035301</v>
      </c>
      <c r="G46" s="181">
        <v>-550.69720017152008</v>
      </c>
      <c r="H46" s="178"/>
    </row>
    <row r="47" spans="1:8">
      <c r="A47" s="155" t="s">
        <v>295</v>
      </c>
      <c r="B47" s="175" t="s">
        <v>254</v>
      </c>
      <c r="C47" s="175" t="s">
        <v>254</v>
      </c>
      <c r="D47" s="175" t="s">
        <v>254</v>
      </c>
      <c r="E47" s="175" t="s">
        <v>254</v>
      </c>
      <c r="F47" s="175" t="s">
        <v>254</v>
      </c>
      <c r="G47" s="175" t="s">
        <v>254</v>
      </c>
      <c r="H47" s="178"/>
    </row>
    <row r="48" spans="1:8">
      <c r="A48" s="159" t="s">
        <v>296</v>
      </c>
      <c r="B48" s="184" t="s">
        <v>254</v>
      </c>
      <c r="C48" s="184" t="s">
        <v>254</v>
      </c>
      <c r="D48" s="184" t="s">
        <v>254</v>
      </c>
      <c r="E48" s="184" t="s">
        <v>254</v>
      </c>
      <c r="F48" s="184" t="s">
        <v>254</v>
      </c>
      <c r="G48" s="184" t="s">
        <v>254</v>
      </c>
      <c r="H48" s="178"/>
    </row>
    <row r="49" spans="1:1">
      <c r="A49" s="144" t="s">
        <v>297</v>
      </c>
    </row>
    <row r="50" spans="1:1">
      <c r="A50" s="124" t="s">
        <v>298</v>
      </c>
    </row>
    <row r="51" spans="1:1">
      <c r="A51" s="145" t="s">
        <v>311</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O33"/>
  <sheetViews>
    <sheetView showGridLines="0" topLeftCell="A7" zoomScale="69" zoomScaleNormal="69" workbookViewId="0">
      <selection activeCell="A7" sqref="A7:O7"/>
    </sheetView>
  </sheetViews>
  <sheetFormatPr baseColWidth="10" defaultRowHeight="18"/>
  <cols>
    <col min="1" max="1" width="27.85546875" style="2" bestFit="1" customWidth="1"/>
    <col min="2" max="2" width="15.42578125" style="2" bestFit="1" customWidth="1"/>
    <col min="3" max="6" width="15.85546875" style="2" bestFit="1" customWidth="1"/>
    <col min="7" max="7" width="16.28515625" style="2" bestFit="1" customWidth="1"/>
    <col min="8" max="9" width="15.85546875" style="2" bestFit="1" customWidth="1"/>
    <col min="10" max="10" width="15" style="2" bestFit="1" customWidth="1"/>
    <col min="11" max="12" width="15.85546875" style="2" bestFit="1" customWidth="1"/>
    <col min="13" max="13" width="14.85546875" style="2" bestFit="1" customWidth="1"/>
    <col min="14" max="14" width="12.85546875" style="2" customWidth="1"/>
    <col min="15" max="15" width="20.85546875" style="2" customWidth="1"/>
    <col min="16" max="16384" width="11.42578125" style="2"/>
  </cols>
  <sheetData>
    <row r="7" spans="1:15" ht="42" customHeight="1">
      <c r="A7" s="248" t="s">
        <v>387</v>
      </c>
      <c r="B7" s="248"/>
      <c r="C7" s="248"/>
      <c r="D7" s="248"/>
      <c r="E7" s="248"/>
      <c r="F7" s="248"/>
      <c r="G7" s="248"/>
      <c r="H7" s="248"/>
      <c r="I7" s="248"/>
      <c r="J7" s="248"/>
      <c r="K7" s="248"/>
      <c r="L7" s="248"/>
      <c r="M7" s="248"/>
      <c r="N7" s="248"/>
      <c r="O7" s="248"/>
    </row>
    <row r="8" spans="1:15" ht="37.5">
      <c r="A8" s="8" t="s">
        <v>0</v>
      </c>
      <c r="B8" s="8">
        <v>2007</v>
      </c>
      <c r="C8" s="8">
        <v>2008</v>
      </c>
      <c r="D8" s="8">
        <v>2009</v>
      </c>
      <c r="E8" s="8">
        <v>2010</v>
      </c>
      <c r="F8" s="8">
        <v>2011</v>
      </c>
      <c r="G8" s="8">
        <v>2012</v>
      </c>
      <c r="H8" s="8">
        <v>2013</v>
      </c>
      <c r="I8" s="8">
        <v>2014</v>
      </c>
      <c r="J8" s="8">
        <v>2015</v>
      </c>
      <c r="K8" s="8">
        <v>2016</v>
      </c>
      <c r="L8" s="8">
        <v>2017</v>
      </c>
      <c r="M8" s="8">
        <v>2018</v>
      </c>
      <c r="N8" s="8">
        <v>2019</v>
      </c>
      <c r="O8" s="10" t="s">
        <v>73</v>
      </c>
    </row>
    <row r="9" spans="1:15">
      <c r="A9" s="14" t="s">
        <v>2</v>
      </c>
      <c r="B9" s="35">
        <v>13137</v>
      </c>
      <c r="C9" s="35">
        <v>12658</v>
      </c>
      <c r="D9" s="35">
        <v>12342</v>
      </c>
      <c r="E9" s="35">
        <v>13424</v>
      </c>
      <c r="F9" s="35">
        <v>12205</v>
      </c>
      <c r="G9" s="35">
        <v>12053</v>
      </c>
      <c r="H9" s="35">
        <v>12599</v>
      </c>
      <c r="I9" s="35">
        <v>11214</v>
      </c>
      <c r="J9" s="35">
        <v>11007</v>
      </c>
      <c r="K9" s="35">
        <v>9275</v>
      </c>
      <c r="L9" s="35">
        <v>7439</v>
      </c>
      <c r="M9" s="35">
        <v>4448</v>
      </c>
      <c r="N9" s="34">
        <v>2057</v>
      </c>
      <c r="O9" s="24">
        <v>133858</v>
      </c>
    </row>
    <row r="10" spans="1:15">
      <c r="A10" s="14" t="s">
        <v>3</v>
      </c>
      <c r="B10" s="35">
        <v>6354</v>
      </c>
      <c r="C10" s="35">
        <v>5135</v>
      </c>
      <c r="D10" s="35">
        <v>6213</v>
      </c>
      <c r="E10" s="35">
        <v>5063</v>
      </c>
      <c r="F10" s="35">
        <v>7067</v>
      </c>
      <c r="G10" s="35">
        <v>6276</v>
      </c>
      <c r="H10" s="35">
        <v>7648</v>
      </c>
      <c r="I10" s="35">
        <v>6824</v>
      </c>
      <c r="J10" s="35">
        <v>8851</v>
      </c>
      <c r="K10" s="35">
        <v>8602</v>
      </c>
      <c r="L10" s="35">
        <v>3902</v>
      </c>
      <c r="M10" s="35">
        <v>2066</v>
      </c>
      <c r="N10" s="34">
        <v>718</v>
      </c>
      <c r="O10" s="24">
        <v>74719</v>
      </c>
    </row>
    <row r="11" spans="1:15">
      <c r="A11" s="14" t="s">
        <v>4</v>
      </c>
      <c r="B11" s="35">
        <v>9405</v>
      </c>
      <c r="C11" s="35">
        <v>10373</v>
      </c>
      <c r="D11" s="35">
        <v>8009</v>
      </c>
      <c r="E11" s="35">
        <v>10008</v>
      </c>
      <c r="F11" s="35">
        <v>9493</v>
      </c>
      <c r="G11" s="35">
        <v>8747</v>
      </c>
      <c r="H11" s="35">
        <v>9263</v>
      </c>
      <c r="I11" s="35">
        <v>6734</v>
      </c>
      <c r="J11" s="35">
        <v>6045</v>
      </c>
      <c r="K11" s="35">
        <v>5801</v>
      </c>
      <c r="L11" s="35">
        <v>4595</v>
      </c>
      <c r="M11" s="35">
        <v>2460</v>
      </c>
      <c r="N11" s="34">
        <v>1155</v>
      </c>
      <c r="O11" s="24">
        <v>92088</v>
      </c>
    </row>
    <row r="12" spans="1:15">
      <c r="A12" s="14" t="s">
        <v>5</v>
      </c>
      <c r="B12" s="35">
        <v>18196</v>
      </c>
      <c r="C12" s="35">
        <v>18359</v>
      </c>
      <c r="D12" s="35">
        <v>16751</v>
      </c>
      <c r="E12" s="35">
        <v>15673</v>
      </c>
      <c r="F12" s="35">
        <v>18538</v>
      </c>
      <c r="G12" s="35">
        <v>15946</v>
      </c>
      <c r="H12" s="35">
        <v>14443</v>
      </c>
      <c r="I12" s="35">
        <v>15309</v>
      </c>
      <c r="J12" s="35">
        <v>12315</v>
      </c>
      <c r="K12" s="35">
        <v>9683</v>
      </c>
      <c r="L12" s="35">
        <v>8146</v>
      </c>
      <c r="M12" s="35">
        <v>4463</v>
      </c>
      <c r="N12" s="34">
        <v>1598</v>
      </c>
      <c r="O12" s="24">
        <v>169420</v>
      </c>
    </row>
    <row r="13" spans="1:15">
      <c r="A13" s="14" t="s">
        <v>6</v>
      </c>
      <c r="B13" s="35">
        <v>8105</v>
      </c>
      <c r="C13" s="35">
        <v>8734</v>
      </c>
      <c r="D13" s="35">
        <v>7477</v>
      </c>
      <c r="E13" s="35">
        <v>8219</v>
      </c>
      <c r="F13" s="35">
        <v>6697</v>
      </c>
      <c r="G13" s="35">
        <v>6649</v>
      </c>
      <c r="H13" s="35">
        <v>6078</v>
      </c>
      <c r="I13" s="35">
        <v>6719</v>
      </c>
      <c r="J13" s="35">
        <v>6499</v>
      </c>
      <c r="K13" s="35">
        <v>5609</v>
      </c>
      <c r="L13" s="35">
        <v>4922</v>
      </c>
      <c r="M13" s="35">
        <v>3164</v>
      </c>
      <c r="N13" s="34">
        <v>1413</v>
      </c>
      <c r="O13" s="24">
        <v>80285</v>
      </c>
    </row>
    <row r="14" spans="1:15">
      <c r="A14" s="14" t="s">
        <v>82</v>
      </c>
      <c r="B14" s="35">
        <v>7833</v>
      </c>
      <c r="C14" s="35">
        <v>6561</v>
      </c>
      <c r="D14" s="35">
        <v>8029</v>
      </c>
      <c r="E14" s="35">
        <v>8727</v>
      </c>
      <c r="F14" s="35">
        <v>7759</v>
      </c>
      <c r="G14" s="35">
        <v>6156</v>
      </c>
      <c r="H14" s="35">
        <v>6972</v>
      </c>
      <c r="I14" s="35">
        <v>6910</v>
      </c>
      <c r="J14" s="35">
        <v>8347</v>
      </c>
      <c r="K14" s="35">
        <v>7247</v>
      </c>
      <c r="L14" s="35">
        <v>7808</v>
      </c>
      <c r="M14" s="35">
        <v>3503</v>
      </c>
      <c r="N14" s="34">
        <v>1789</v>
      </c>
      <c r="O14" s="24">
        <v>87641</v>
      </c>
    </row>
    <row r="15" spans="1:15">
      <c r="A15" s="14" t="s">
        <v>7</v>
      </c>
      <c r="B15" s="35">
        <v>10175</v>
      </c>
      <c r="C15" s="35">
        <v>9097</v>
      </c>
      <c r="D15" s="35">
        <v>8969</v>
      </c>
      <c r="E15" s="35">
        <v>9245</v>
      </c>
      <c r="F15" s="35">
        <v>9315</v>
      </c>
      <c r="G15" s="35">
        <v>8831</v>
      </c>
      <c r="H15" s="35">
        <v>8410</v>
      </c>
      <c r="I15" s="35">
        <v>7711</v>
      </c>
      <c r="J15" s="35">
        <v>7253</v>
      </c>
      <c r="K15" s="35">
        <v>5953</v>
      </c>
      <c r="L15" s="35">
        <v>4761</v>
      </c>
      <c r="M15" s="35">
        <v>2885</v>
      </c>
      <c r="N15" s="34">
        <v>1176</v>
      </c>
      <c r="O15" s="24">
        <v>93781</v>
      </c>
    </row>
    <row r="16" spans="1:15">
      <c r="A16" s="14" t="s">
        <v>8</v>
      </c>
      <c r="B16" s="35">
        <v>2379</v>
      </c>
      <c r="C16" s="35">
        <v>1521</v>
      </c>
      <c r="D16" s="35">
        <v>2321</v>
      </c>
      <c r="E16" s="35">
        <v>1631</v>
      </c>
      <c r="F16" s="35">
        <v>2329</v>
      </c>
      <c r="G16" s="35">
        <v>1712</v>
      </c>
      <c r="H16" s="35">
        <v>2063</v>
      </c>
      <c r="I16" s="35">
        <v>2929</v>
      </c>
      <c r="J16" s="35">
        <v>2598</v>
      </c>
      <c r="K16" s="35">
        <v>2703</v>
      </c>
      <c r="L16" s="35">
        <v>1457</v>
      </c>
      <c r="M16" s="35">
        <v>1164</v>
      </c>
      <c r="N16" s="34">
        <v>517</v>
      </c>
      <c r="O16" s="24">
        <v>25324</v>
      </c>
    </row>
    <row r="17" spans="1:15">
      <c r="A17" s="14" t="s">
        <v>9</v>
      </c>
      <c r="B17" s="35">
        <v>4297</v>
      </c>
      <c r="C17" s="35">
        <v>5634</v>
      </c>
      <c r="D17" s="35">
        <v>5534</v>
      </c>
      <c r="E17" s="35">
        <v>4919</v>
      </c>
      <c r="F17" s="35">
        <v>5135</v>
      </c>
      <c r="G17" s="35">
        <v>5384</v>
      </c>
      <c r="H17" s="35">
        <v>4812</v>
      </c>
      <c r="I17" s="35">
        <v>4336</v>
      </c>
      <c r="J17" s="35">
        <v>3511</v>
      </c>
      <c r="K17" s="35">
        <v>3380</v>
      </c>
      <c r="L17" s="35">
        <v>2338</v>
      </c>
      <c r="M17" s="35">
        <v>1612</v>
      </c>
      <c r="N17" s="34">
        <v>487</v>
      </c>
      <c r="O17" s="24">
        <v>51379</v>
      </c>
    </row>
    <row r="18" spans="1:15">
      <c r="A18" s="14" t="s">
        <v>10</v>
      </c>
      <c r="B18" s="35">
        <v>1321</v>
      </c>
      <c r="C18" s="35">
        <v>1126</v>
      </c>
      <c r="D18" s="35">
        <v>1167</v>
      </c>
      <c r="E18" s="35">
        <v>1294</v>
      </c>
      <c r="F18" s="35">
        <v>823</v>
      </c>
      <c r="G18" s="35">
        <v>1083</v>
      </c>
      <c r="H18" s="35">
        <v>665</v>
      </c>
      <c r="I18" s="35">
        <v>560</v>
      </c>
      <c r="J18" s="35">
        <v>1043</v>
      </c>
      <c r="K18" s="35">
        <v>966</v>
      </c>
      <c r="L18" s="35">
        <v>577</v>
      </c>
      <c r="M18" s="35">
        <v>424</v>
      </c>
      <c r="N18" s="34">
        <v>224</v>
      </c>
      <c r="O18" s="24">
        <v>11273</v>
      </c>
    </row>
    <row r="19" spans="1:15">
      <c r="A19" s="14" t="s">
        <v>11</v>
      </c>
      <c r="B19" s="35">
        <v>3912</v>
      </c>
      <c r="C19" s="35">
        <v>4234</v>
      </c>
      <c r="D19" s="35">
        <v>3293</v>
      </c>
      <c r="E19" s="35">
        <v>3849</v>
      </c>
      <c r="F19" s="35">
        <v>3338</v>
      </c>
      <c r="G19" s="35">
        <v>3357</v>
      </c>
      <c r="H19" s="35">
        <v>2889</v>
      </c>
      <c r="I19" s="35">
        <v>3069</v>
      </c>
      <c r="J19" s="35">
        <v>2360</v>
      </c>
      <c r="K19" s="35">
        <v>2280</v>
      </c>
      <c r="L19" s="35">
        <v>2076</v>
      </c>
      <c r="M19" s="35">
        <v>1149</v>
      </c>
      <c r="N19" s="34">
        <v>394</v>
      </c>
      <c r="O19" s="24">
        <v>36200</v>
      </c>
    </row>
    <row r="20" spans="1:15">
      <c r="A20" s="14" t="s">
        <v>12</v>
      </c>
      <c r="B20" s="35">
        <v>16473</v>
      </c>
      <c r="C20" s="35">
        <v>16678</v>
      </c>
      <c r="D20" s="35">
        <v>16131</v>
      </c>
      <c r="E20" s="35">
        <v>18416</v>
      </c>
      <c r="F20" s="35">
        <v>22117</v>
      </c>
      <c r="G20" s="35">
        <v>32746</v>
      </c>
      <c r="H20" s="35">
        <v>24395</v>
      </c>
      <c r="I20" s="35">
        <v>18224</v>
      </c>
      <c r="J20" s="35">
        <v>16757</v>
      </c>
      <c r="K20" s="35">
        <v>16881</v>
      </c>
      <c r="L20" s="35">
        <v>9125</v>
      </c>
      <c r="M20" s="35">
        <v>6796</v>
      </c>
      <c r="N20" s="34">
        <v>2754</v>
      </c>
      <c r="O20" s="24">
        <v>217493</v>
      </c>
    </row>
    <row r="21" spans="1:15">
      <c r="A21" s="14" t="s">
        <v>13</v>
      </c>
      <c r="B21" s="35">
        <v>8002</v>
      </c>
      <c r="C21" s="35">
        <v>7211</v>
      </c>
      <c r="D21" s="35">
        <v>9250</v>
      </c>
      <c r="E21" s="35">
        <v>6578</v>
      </c>
      <c r="F21" s="35">
        <v>6905</v>
      </c>
      <c r="G21" s="35">
        <v>6626</v>
      </c>
      <c r="H21" s="35">
        <v>5046</v>
      </c>
      <c r="I21" s="35">
        <v>4706</v>
      </c>
      <c r="J21" s="35">
        <v>4517</v>
      </c>
      <c r="K21" s="35">
        <v>3921</v>
      </c>
      <c r="L21" s="35">
        <v>2960</v>
      </c>
      <c r="M21" s="35">
        <v>1862</v>
      </c>
      <c r="N21" s="34">
        <v>706</v>
      </c>
      <c r="O21" s="24">
        <v>68290</v>
      </c>
    </row>
    <row r="22" spans="1:15">
      <c r="A22" s="14" t="s">
        <v>14</v>
      </c>
      <c r="B22" s="35">
        <v>9117</v>
      </c>
      <c r="C22" s="35">
        <v>8806</v>
      </c>
      <c r="D22" s="35">
        <v>11140</v>
      </c>
      <c r="E22" s="35">
        <v>9480</v>
      </c>
      <c r="F22" s="35">
        <v>11939</v>
      </c>
      <c r="G22" s="35">
        <v>13693</v>
      </c>
      <c r="H22" s="35">
        <v>13045</v>
      </c>
      <c r="I22" s="35">
        <v>11610</v>
      </c>
      <c r="J22" s="35">
        <v>10212</v>
      </c>
      <c r="K22" s="35">
        <v>9193</v>
      </c>
      <c r="L22" s="35">
        <v>8288</v>
      </c>
      <c r="M22" s="35">
        <v>5195</v>
      </c>
      <c r="N22" s="34">
        <v>2321</v>
      </c>
      <c r="O22" s="24">
        <v>124039</v>
      </c>
    </row>
    <row r="23" spans="1:15">
      <c r="A23" s="14" t="s">
        <v>15</v>
      </c>
      <c r="B23" s="35">
        <v>3856</v>
      </c>
      <c r="C23" s="35">
        <v>4574</v>
      </c>
      <c r="D23" s="35">
        <v>4573</v>
      </c>
      <c r="E23" s="35">
        <v>4798</v>
      </c>
      <c r="F23" s="35">
        <v>4574</v>
      </c>
      <c r="G23" s="35">
        <v>3400</v>
      </c>
      <c r="H23" s="35">
        <v>3796</v>
      </c>
      <c r="I23" s="35">
        <v>3663</v>
      </c>
      <c r="J23" s="35">
        <v>3800</v>
      </c>
      <c r="K23" s="35">
        <v>3220</v>
      </c>
      <c r="L23" s="35">
        <v>2532</v>
      </c>
      <c r="M23" s="35">
        <v>1573</v>
      </c>
      <c r="N23" s="34">
        <v>492</v>
      </c>
      <c r="O23" s="24">
        <v>44851</v>
      </c>
    </row>
    <row r="24" spans="1:15">
      <c r="A24" s="14" t="s">
        <v>16</v>
      </c>
      <c r="B24" s="35">
        <v>1874</v>
      </c>
      <c r="C24" s="35">
        <v>2062</v>
      </c>
      <c r="D24" s="35">
        <v>1524</v>
      </c>
      <c r="E24" s="35">
        <v>2099</v>
      </c>
      <c r="F24" s="35">
        <v>3344</v>
      </c>
      <c r="G24" s="35">
        <v>2162</v>
      </c>
      <c r="H24" s="35">
        <v>2027</v>
      </c>
      <c r="I24" s="35">
        <v>1575</v>
      </c>
      <c r="J24" s="35">
        <v>1364</v>
      </c>
      <c r="K24" s="35">
        <v>1068</v>
      </c>
      <c r="L24" s="35">
        <v>864</v>
      </c>
      <c r="M24" s="35">
        <v>614</v>
      </c>
      <c r="N24" s="34">
        <v>242</v>
      </c>
      <c r="O24" s="24">
        <v>20819</v>
      </c>
    </row>
    <row r="25" spans="1:15">
      <c r="A25" s="14" t="s">
        <v>17</v>
      </c>
      <c r="B25" s="35">
        <v>21371</v>
      </c>
      <c r="C25" s="35">
        <v>22817</v>
      </c>
      <c r="D25" s="35">
        <v>23287</v>
      </c>
      <c r="E25" s="35">
        <v>23443</v>
      </c>
      <c r="F25" s="35">
        <v>27190</v>
      </c>
      <c r="G25" s="35">
        <v>40652</v>
      </c>
      <c r="H25" s="35">
        <v>29698</v>
      </c>
      <c r="I25" s="35">
        <v>24974</v>
      </c>
      <c r="J25" s="35">
        <v>32506</v>
      </c>
      <c r="K25" s="35">
        <v>24064</v>
      </c>
      <c r="L25" s="35">
        <v>20512</v>
      </c>
      <c r="M25" s="35">
        <v>10657</v>
      </c>
      <c r="N25" s="34">
        <v>3850</v>
      </c>
      <c r="O25" s="24">
        <v>305021</v>
      </c>
    </row>
    <row r="26" spans="1:15">
      <c r="A26" s="14" t="s">
        <v>18</v>
      </c>
      <c r="B26" s="35">
        <v>4121</v>
      </c>
      <c r="C26" s="35">
        <v>4027</v>
      </c>
      <c r="D26" s="35">
        <v>5528</v>
      </c>
      <c r="E26" s="35">
        <v>3332</v>
      </c>
      <c r="F26" s="35">
        <v>4004</v>
      </c>
      <c r="G26" s="35">
        <v>3422</v>
      </c>
      <c r="H26" s="35">
        <v>4101</v>
      </c>
      <c r="I26" s="35">
        <v>3009</v>
      </c>
      <c r="J26" s="35">
        <v>3066</v>
      </c>
      <c r="K26" s="35">
        <v>2468</v>
      </c>
      <c r="L26" s="35">
        <v>1851</v>
      </c>
      <c r="M26" s="35">
        <v>1108</v>
      </c>
      <c r="N26" s="34">
        <v>431</v>
      </c>
      <c r="O26" s="24">
        <v>40468</v>
      </c>
    </row>
    <row r="27" spans="1:15">
      <c r="A27" s="14" t="s">
        <v>19</v>
      </c>
      <c r="B27" s="35">
        <v>203</v>
      </c>
      <c r="C27" s="35">
        <v>566</v>
      </c>
      <c r="D27" s="35">
        <v>1199</v>
      </c>
      <c r="E27" s="35">
        <v>110</v>
      </c>
      <c r="F27" s="35">
        <v>79</v>
      </c>
      <c r="G27" s="35">
        <v>188</v>
      </c>
      <c r="H27" s="35">
        <v>976</v>
      </c>
      <c r="I27" s="35">
        <v>312</v>
      </c>
      <c r="J27" s="35">
        <v>413</v>
      </c>
      <c r="K27" s="35">
        <v>156</v>
      </c>
      <c r="L27" s="35">
        <v>100</v>
      </c>
      <c r="M27" s="35">
        <v>183</v>
      </c>
      <c r="N27" s="34">
        <v>43</v>
      </c>
      <c r="O27" s="24">
        <v>4528</v>
      </c>
    </row>
    <row r="28" spans="1:15">
      <c r="A28" s="14" t="s">
        <v>20</v>
      </c>
      <c r="B28" s="35">
        <v>5793</v>
      </c>
      <c r="C28" s="35">
        <v>7380</v>
      </c>
      <c r="D28" s="35">
        <v>4980</v>
      </c>
      <c r="E28" s="35">
        <v>4546</v>
      </c>
      <c r="F28" s="35">
        <v>5691</v>
      </c>
      <c r="G28" s="35">
        <v>5013</v>
      </c>
      <c r="H28" s="35">
        <v>4578</v>
      </c>
      <c r="I28" s="35">
        <v>3762</v>
      </c>
      <c r="J28" s="35">
        <v>3504</v>
      </c>
      <c r="K28" s="35">
        <v>3057</v>
      </c>
      <c r="L28" s="35">
        <v>2566</v>
      </c>
      <c r="M28" s="35">
        <v>1349</v>
      </c>
      <c r="N28" s="34">
        <v>705</v>
      </c>
      <c r="O28" s="24">
        <v>52924</v>
      </c>
    </row>
    <row r="29" spans="1:15">
      <c r="A29" s="14" t="s">
        <v>21</v>
      </c>
      <c r="B29" s="35">
        <v>4268</v>
      </c>
      <c r="C29" s="35">
        <v>2733</v>
      </c>
      <c r="D29" s="35">
        <v>2609</v>
      </c>
      <c r="E29" s="35">
        <v>4209</v>
      </c>
      <c r="F29" s="35">
        <v>3218</v>
      </c>
      <c r="G29" s="35">
        <v>1334</v>
      </c>
      <c r="H29" s="35">
        <v>1794</v>
      </c>
      <c r="I29" s="35">
        <v>2118</v>
      </c>
      <c r="J29" s="35">
        <v>1489</v>
      </c>
      <c r="K29" s="35">
        <v>1844</v>
      </c>
      <c r="L29" s="35">
        <v>1587</v>
      </c>
      <c r="M29" s="35">
        <v>723</v>
      </c>
      <c r="N29" s="34">
        <v>285</v>
      </c>
      <c r="O29" s="24">
        <v>28211</v>
      </c>
    </row>
    <row r="30" spans="1:15">
      <c r="A30" s="14" t="s">
        <v>22</v>
      </c>
      <c r="B30" s="35">
        <v>17359</v>
      </c>
      <c r="C30" s="35">
        <v>17513</v>
      </c>
      <c r="D30" s="35">
        <v>17044</v>
      </c>
      <c r="E30" s="35">
        <v>17471</v>
      </c>
      <c r="F30" s="35">
        <v>18529</v>
      </c>
      <c r="G30" s="35">
        <v>16630</v>
      </c>
      <c r="H30" s="35">
        <v>15069</v>
      </c>
      <c r="I30" s="35">
        <v>14656</v>
      </c>
      <c r="J30" s="35">
        <v>14160</v>
      </c>
      <c r="K30" s="35">
        <v>10477</v>
      </c>
      <c r="L30" s="35">
        <v>10378</v>
      </c>
      <c r="M30" s="35">
        <v>6578</v>
      </c>
      <c r="N30" s="34">
        <v>2458</v>
      </c>
      <c r="O30" s="24">
        <v>178322</v>
      </c>
    </row>
    <row r="31" spans="1:15">
      <c r="A31" s="15" t="s">
        <v>1</v>
      </c>
      <c r="B31" s="23">
        <v>177551</v>
      </c>
      <c r="C31" s="23">
        <v>177799</v>
      </c>
      <c r="D31" s="23">
        <v>177370</v>
      </c>
      <c r="E31" s="23">
        <v>176534</v>
      </c>
      <c r="F31" s="23">
        <v>190289</v>
      </c>
      <c r="G31" s="23">
        <v>202060</v>
      </c>
      <c r="H31" s="23">
        <v>180367</v>
      </c>
      <c r="I31" s="23">
        <v>160924</v>
      </c>
      <c r="J31" s="23">
        <v>161617</v>
      </c>
      <c r="K31" s="23">
        <v>137848</v>
      </c>
      <c r="L31" s="23">
        <v>108784</v>
      </c>
      <c r="M31" s="23">
        <v>63976</v>
      </c>
      <c r="N31" s="22">
        <v>25815</v>
      </c>
      <c r="O31" s="25">
        <v>1940934</v>
      </c>
    </row>
    <row r="32" spans="1:15">
      <c r="A32" s="247" t="s">
        <v>100</v>
      </c>
      <c r="B32" s="247"/>
      <c r="C32" s="247"/>
      <c r="D32" s="247"/>
      <c r="E32" s="247"/>
      <c r="F32" s="247"/>
      <c r="G32" s="247"/>
      <c r="H32" s="247"/>
      <c r="I32" s="247"/>
      <c r="J32" s="247"/>
      <c r="K32" s="247"/>
      <c r="L32" s="247"/>
      <c r="M32" s="247"/>
      <c r="N32" s="247"/>
      <c r="O32" s="247"/>
    </row>
    <row r="33" spans="1:15">
      <c r="A33" s="247"/>
      <c r="B33" s="247"/>
      <c r="C33" s="247"/>
      <c r="D33" s="247"/>
      <c r="E33" s="247"/>
      <c r="F33" s="247"/>
      <c r="G33" s="247"/>
      <c r="H33" s="247"/>
      <c r="I33" s="247"/>
      <c r="J33" s="247"/>
      <c r="K33" s="247"/>
      <c r="L33" s="247"/>
      <c r="M33" s="247"/>
      <c r="N33" s="247"/>
      <c r="O33" s="247"/>
    </row>
  </sheetData>
  <mergeCells count="2">
    <mergeCell ref="A32:O33"/>
    <mergeCell ref="A7:O7"/>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H50"/>
  <sheetViews>
    <sheetView topLeftCell="A4" zoomScale="68" zoomScaleNormal="68" workbookViewId="0">
      <selection activeCell="A18" sqref="A18"/>
    </sheetView>
  </sheetViews>
  <sheetFormatPr baseColWidth="10" defaultColWidth="11.42578125" defaultRowHeight="18.75"/>
  <cols>
    <col min="1" max="1" width="41" style="142" customWidth="1"/>
    <col min="2" max="7" width="16.85546875" style="142" customWidth="1"/>
    <col min="8" max="16384" width="11.42578125" style="142"/>
  </cols>
  <sheetData>
    <row r="6" spans="1:7">
      <c r="A6" s="129" t="s">
        <v>313</v>
      </c>
      <c r="B6" s="130"/>
      <c r="C6" s="130"/>
      <c r="D6" s="130"/>
      <c r="E6" s="152"/>
      <c r="F6" s="152"/>
      <c r="G6" s="152"/>
    </row>
    <row r="7" spans="1:7">
      <c r="A7" s="153" t="s">
        <v>34</v>
      </c>
      <c r="B7" s="153">
        <v>2010</v>
      </c>
      <c r="C7" s="153">
        <v>2011</v>
      </c>
      <c r="D7" s="153">
        <v>2012</v>
      </c>
      <c r="E7" s="153">
        <v>2013</v>
      </c>
      <c r="F7" s="153">
        <v>2014</v>
      </c>
      <c r="G7" s="153">
        <v>2015</v>
      </c>
    </row>
    <row r="8" spans="1:7">
      <c r="A8" s="154" t="s">
        <v>35</v>
      </c>
      <c r="B8" s="117">
        <v>1.2883928048280322</v>
      </c>
      <c r="C8" s="117">
        <v>1.292629404930941</v>
      </c>
      <c r="D8" s="117">
        <v>1.2767001474382602</v>
      </c>
      <c r="E8" s="117">
        <v>1.2376259044688571</v>
      </c>
      <c r="F8" s="117">
        <v>1.3293936996882412</v>
      </c>
      <c r="G8" s="117">
        <v>1.3368833849329189</v>
      </c>
    </row>
    <row r="9" spans="1:7">
      <c r="A9" s="155" t="s">
        <v>36</v>
      </c>
      <c r="B9" s="119">
        <v>0.62704197034430775</v>
      </c>
      <c r="C9" s="119">
        <v>0.57298372936907449</v>
      </c>
      <c r="D9" s="119">
        <v>0.54589392264286918</v>
      </c>
      <c r="E9" s="119">
        <v>0.50892675999188519</v>
      </c>
      <c r="F9" s="119">
        <v>0.54093223658441003</v>
      </c>
      <c r="G9" s="119">
        <v>0.567713350028896</v>
      </c>
    </row>
    <row r="10" spans="1:7">
      <c r="A10" s="155" t="s">
        <v>37</v>
      </c>
      <c r="B10" s="119">
        <v>1.7704778156996595</v>
      </c>
      <c r="C10" s="119">
        <v>1.7684602841835566</v>
      </c>
      <c r="D10" s="119">
        <v>1.6202024059576154</v>
      </c>
      <c r="E10" s="119">
        <v>1.5181451612903176</v>
      </c>
      <c r="F10" s="119">
        <v>1.5602881302850007</v>
      </c>
      <c r="G10" s="119">
        <v>1.5862873134328315</v>
      </c>
    </row>
    <row r="11" spans="1:7">
      <c r="A11" s="155" t="s">
        <v>38</v>
      </c>
      <c r="B11" s="119">
        <v>1.1808157300385298</v>
      </c>
      <c r="C11" s="119">
        <v>1.1538556599110181</v>
      </c>
      <c r="D11" s="119">
        <v>1.1659037737768274</v>
      </c>
      <c r="E11" s="119">
        <v>1.191442067240901</v>
      </c>
      <c r="F11" s="119">
        <v>1.0519423832387598</v>
      </c>
      <c r="G11" s="119">
        <v>1.0183154826034631</v>
      </c>
    </row>
    <row r="12" spans="1:7">
      <c r="A12" s="155" t="s">
        <v>39</v>
      </c>
      <c r="B12" s="119">
        <v>5.3018867924528381</v>
      </c>
      <c r="C12" s="119">
        <v>3.4722222222222223</v>
      </c>
      <c r="D12" s="119">
        <v>2.954035874439465</v>
      </c>
      <c r="E12" s="119">
        <v>2.1352848101265853</v>
      </c>
      <c r="F12" s="119" t="s">
        <v>254</v>
      </c>
      <c r="G12" s="119" t="s">
        <v>254</v>
      </c>
    </row>
    <row r="13" spans="1:7">
      <c r="A13" s="155" t="s">
        <v>288</v>
      </c>
      <c r="B13" s="119">
        <v>0.32683231877119068</v>
      </c>
      <c r="C13" s="119">
        <v>0.40725985031059059</v>
      </c>
      <c r="D13" s="119">
        <v>0.48052841114730144</v>
      </c>
      <c r="E13" s="119">
        <v>0.56865115119053045</v>
      </c>
      <c r="F13" s="119">
        <v>0.62834942245624481</v>
      </c>
      <c r="G13" s="119">
        <v>0.63427996890809202</v>
      </c>
    </row>
    <row r="14" spans="1:7">
      <c r="A14" s="155" t="s">
        <v>42</v>
      </c>
      <c r="B14" s="119">
        <v>1.2328751855609612</v>
      </c>
      <c r="C14" s="119">
        <v>1.0488198141992005</v>
      </c>
      <c r="D14" s="119">
        <v>1.242433947600206</v>
      </c>
      <c r="E14" s="119">
        <v>1.3240339144304223</v>
      </c>
      <c r="F14" s="119">
        <v>1.3104807357160095</v>
      </c>
      <c r="G14" s="119">
        <v>1.2714018783498069</v>
      </c>
    </row>
    <row r="15" spans="1:7">
      <c r="A15" s="155" t="s">
        <v>43</v>
      </c>
      <c r="B15" s="119">
        <v>0.42015926236378853</v>
      </c>
      <c r="C15" s="119">
        <v>0.43616592831252432</v>
      </c>
      <c r="D15" s="119">
        <v>0.47513492675404828</v>
      </c>
      <c r="E15" s="119" t="s">
        <v>254</v>
      </c>
      <c r="F15" s="119" t="s">
        <v>254</v>
      </c>
      <c r="G15" s="119" t="s">
        <v>254</v>
      </c>
    </row>
    <row r="16" spans="1:7">
      <c r="A16" s="155" t="s">
        <v>44</v>
      </c>
      <c r="B16" s="119">
        <v>1.3993981992221363</v>
      </c>
      <c r="C16" s="119">
        <v>1.4764894636938961</v>
      </c>
      <c r="D16" s="119">
        <v>1.5224334352925031</v>
      </c>
      <c r="E16" s="119">
        <v>1.6946797369731375</v>
      </c>
      <c r="F16" s="119">
        <v>1.7882866897236513</v>
      </c>
      <c r="G16" s="119">
        <v>1.6934989954215141</v>
      </c>
    </row>
    <row r="17" spans="1:8">
      <c r="A17" s="155" t="s">
        <v>389</v>
      </c>
      <c r="B17" s="119">
        <v>1.4454345545223277</v>
      </c>
      <c r="C17" s="119">
        <v>1.4657443844254883</v>
      </c>
      <c r="D17" s="119">
        <v>1.4572996863416026</v>
      </c>
      <c r="E17" s="119">
        <v>1.4276501364877161</v>
      </c>
      <c r="F17" s="119">
        <v>1.4849268729479654</v>
      </c>
      <c r="G17" s="119">
        <v>1.4718475436208389</v>
      </c>
    </row>
    <row r="18" spans="1:8">
      <c r="A18" s="155" t="s">
        <v>46</v>
      </c>
      <c r="B18" s="119">
        <v>1.5398995526053922</v>
      </c>
      <c r="C18" s="119">
        <v>1.0565585322276714</v>
      </c>
      <c r="D18" s="119">
        <v>1.252727766146579</v>
      </c>
      <c r="E18" s="119">
        <v>1.5545250659079697</v>
      </c>
      <c r="F18" s="119">
        <v>1.3464282260110461</v>
      </c>
      <c r="G18" s="119">
        <v>1.6005127002789332</v>
      </c>
    </row>
    <row r="19" spans="1:8">
      <c r="A19" s="155" t="s">
        <v>47</v>
      </c>
      <c r="B19" s="119">
        <v>1.2192294578929426</v>
      </c>
      <c r="C19" s="119">
        <v>1.3252559726962485</v>
      </c>
      <c r="D19" s="119">
        <v>1.140865524252108</v>
      </c>
      <c r="E19" s="119">
        <v>1.4586471198811846</v>
      </c>
      <c r="F19" s="119">
        <v>1.7787887146442907</v>
      </c>
      <c r="G19" s="119">
        <v>2.1466512444537722</v>
      </c>
    </row>
    <row r="20" spans="1:8">
      <c r="A20" s="155" t="s">
        <v>48</v>
      </c>
      <c r="B20" s="119" t="s">
        <v>254</v>
      </c>
      <c r="C20" s="119" t="s">
        <v>254</v>
      </c>
      <c r="D20" s="119" t="s">
        <v>254</v>
      </c>
      <c r="E20" s="119" t="s">
        <v>254</v>
      </c>
      <c r="F20" s="119" t="s">
        <v>254</v>
      </c>
      <c r="G20" s="119" t="s">
        <v>254</v>
      </c>
    </row>
    <row r="21" spans="1:8">
      <c r="A21" s="155" t="s">
        <v>49</v>
      </c>
      <c r="B21" s="119">
        <v>0.51679586563307323</v>
      </c>
      <c r="C21" s="119">
        <v>0.62907084218525111</v>
      </c>
      <c r="D21" s="119">
        <v>0.82841357537490146</v>
      </c>
      <c r="E21" s="119">
        <v>0.81389508928571452</v>
      </c>
      <c r="F21" s="119">
        <v>0.88860554074417497</v>
      </c>
      <c r="G21" s="119">
        <v>0.85475968268782088</v>
      </c>
    </row>
    <row r="22" spans="1:8">
      <c r="A22" s="155" t="s">
        <v>50</v>
      </c>
      <c r="B22" s="119">
        <v>1.0979427580974652</v>
      </c>
      <c r="C22" s="119">
        <v>1.0483000295405904</v>
      </c>
      <c r="D22" s="119">
        <v>1.0833223687135043</v>
      </c>
      <c r="E22" s="119">
        <v>0.91740543138071107</v>
      </c>
      <c r="F22" s="119">
        <v>1.0213689670753356</v>
      </c>
      <c r="G22" s="119">
        <v>1.0946919085868603</v>
      </c>
    </row>
    <row r="23" spans="1:8">
      <c r="A23" s="155" t="s">
        <v>51</v>
      </c>
      <c r="B23" s="119">
        <v>0.91704548830852461</v>
      </c>
      <c r="C23" s="119">
        <v>1.0160625444207538</v>
      </c>
      <c r="D23" s="119">
        <v>1.0134516091951995</v>
      </c>
      <c r="E23" s="119">
        <v>1.1087490157936182</v>
      </c>
      <c r="F23" s="119">
        <v>0.98553636694323699</v>
      </c>
      <c r="G23" s="119">
        <v>0.74763977613206012</v>
      </c>
    </row>
    <row r="24" spans="1:8">
      <c r="A24" s="155" t="s">
        <v>52</v>
      </c>
      <c r="B24" s="119">
        <v>1.5810177359076711</v>
      </c>
      <c r="C24" s="119">
        <v>1.4043827974398935</v>
      </c>
      <c r="D24" s="119">
        <v>1.0634754523691692</v>
      </c>
      <c r="E24" s="119">
        <v>1.608773001139876</v>
      </c>
      <c r="F24" s="119">
        <v>1.5046287555081745</v>
      </c>
      <c r="G24" s="119">
        <v>2.2274001989802299</v>
      </c>
    </row>
    <row r="25" spans="1:8">
      <c r="A25" s="155" t="s">
        <v>53</v>
      </c>
      <c r="B25" s="119">
        <v>4.0567110987951711</v>
      </c>
      <c r="C25" s="119">
        <v>4.6243647450334189</v>
      </c>
      <c r="D25" s="119">
        <v>3.5899780910969072</v>
      </c>
      <c r="E25" s="119">
        <v>4.5057482662989496</v>
      </c>
      <c r="F25" s="119">
        <v>3.8974193490170714</v>
      </c>
      <c r="G25" s="119">
        <v>4.3765456936491862</v>
      </c>
    </row>
    <row r="26" spans="1:8">
      <c r="A26" s="155" t="s">
        <v>54</v>
      </c>
      <c r="B26" s="119">
        <v>0.74119053777771293</v>
      </c>
      <c r="C26" s="119">
        <v>0.8010890267079851</v>
      </c>
      <c r="D26" s="119">
        <v>1.0808218448307971</v>
      </c>
      <c r="E26" s="119">
        <v>1.0076484739662772</v>
      </c>
      <c r="F26" s="119">
        <v>1.0636268778657683</v>
      </c>
      <c r="G26" s="119">
        <v>1.1018834086512166</v>
      </c>
    </row>
    <row r="27" spans="1:8">
      <c r="A27" s="155" t="s">
        <v>55</v>
      </c>
      <c r="B27" s="119">
        <v>4.5968230611051437</v>
      </c>
      <c r="C27" s="119">
        <v>5.7508149291156379</v>
      </c>
      <c r="D27" s="119">
        <v>6.0651395225984528</v>
      </c>
      <c r="E27" s="119">
        <v>5.8765588516812581</v>
      </c>
      <c r="F27" s="119">
        <v>7.1345106179769813</v>
      </c>
      <c r="G27" s="119">
        <v>6.5541573855179944</v>
      </c>
    </row>
    <row r="28" spans="1:8">
      <c r="A28" s="155" t="s">
        <v>56</v>
      </c>
      <c r="B28" s="119">
        <v>1.3921118839721771</v>
      </c>
      <c r="C28" s="119">
        <v>1.3999890278692122</v>
      </c>
      <c r="D28" s="119">
        <v>1.4496320424659186</v>
      </c>
      <c r="E28" s="119">
        <v>1.5664770332911926</v>
      </c>
      <c r="F28" s="119">
        <v>1.8672123424802731</v>
      </c>
      <c r="G28" s="119">
        <v>2.0212303363601483</v>
      </c>
    </row>
    <row r="29" spans="1:8">
      <c r="A29" s="155" t="s">
        <v>58</v>
      </c>
      <c r="B29" s="119">
        <v>1.0840065601652202</v>
      </c>
      <c r="C29" s="119">
        <v>0.92051538762895579</v>
      </c>
      <c r="D29" s="119">
        <v>0.89012040758238031</v>
      </c>
      <c r="E29" s="119">
        <v>0.73357764905229028</v>
      </c>
      <c r="F29" s="119">
        <v>0.79079351645723317</v>
      </c>
      <c r="G29" s="119">
        <v>0.82753652634884267</v>
      </c>
    </row>
    <row r="30" spans="1:8">
      <c r="A30" s="90" t="s">
        <v>59</v>
      </c>
      <c r="B30" s="185">
        <v>0.13368861761285819</v>
      </c>
      <c r="C30" s="185">
        <v>0.12464873056522062</v>
      </c>
      <c r="D30" s="185">
        <v>0.14180875214184929</v>
      </c>
      <c r="E30" s="185">
        <v>0.37996560954954262</v>
      </c>
      <c r="F30" s="185">
        <v>0.25901982377993049</v>
      </c>
      <c r="G30" s="185">
        <v>0.22278649878839379</v>
      </c>
      <c r="H30" s="132"/>
    </row>
    <row r="31" spans="1:8">
      <c r="A31" s="155" t="s">
        <v>60</v>
      </c>
      <c r="B31" s="119">
        <v>1.8505906373049461</v>
      </c>
      <c r="C31" s="119">
        <v>1.6415932322876265</v>
      </c>
      <c r="D31" s="119">
        <v>1.4764216366158083</v>
      </c>
      <c r="E31" s="119">
        <v>1.555321020228668</v>
      </c>
      <c r="F31" s="119" t="s">
        <v>254</v>
      </c>
      <c r="G31" s="119" t="s">
        <v>254</v>
      </c>
    </row>
    <row r="32" spans="1:8">
      <c r="A32" s="155" t="s">
        <v>289</v>
      </c>
      <c r="B32" s="119">
        <v>0.67490389895661562</v>
      </c>
      <c r="C32" s="119">
        <v>0.63651804670912659</v>
      </c>
      <c r="D32" s="119">
        <v>0.6386658431130342</v>
      </c>
      <c r="E32" s="119">
        <v>0.68677966101694832</v>
      </c>
      <c r="F32" s="119" t="s">
        <v>254</v>
      </c>
      <c r="G32" s="119" t="s">
        <v>254</v>
      </c>
    </row>
    <row r="33" spans="1:7">
      <c r="A33" s="155" t="s">
        <v>62</v>
      </c>
      <c r="B33" s="119" t="s">
        <v>254</v>
      </c>
      <c r="C33" s="119">
        <v>1.3587746232698779</v>
      </c>
      <c r="D33" s="119">
        <v>1.300973701731027</v>
      </c>
      <c r="E33" s="119">
        <v>1.3310657596371875</v>
      </c>
      <c r="F33" s="119">
        <v>1.0672333290103746</v>
      </c>
      <c r="G33" s="119">
        <v>1.1207283025760419</v>
      </c>
    </row>
    <row r="34" spans="1:7">
      <c r="A34" s="155" t="s">
        <v>63</v>
      </c>
      <c r="B34" s="119">
        <v>0.60770909885291469</v>
      </c>
      <c r="C34" s="119">
        <v>1.0233618370219248</v>
      </c>
      <c r="D34" s="119">
        <v>1.0517118944400874</v>
      </c>
      <c r="E34" s="119">
        <v>0.93234670132283481</v>
      </c>
      <c r="F34" s="119">
        <v>1.0545176764618858</v>
      </c>
      <c r="G34" s="119">
        <v>1.5589801119136724</v>
      </c>
    </row>
    <row r="35" spans="1:7">
      <c r="A35" s="155" t="s">
        <v>64</v>
      </c>
      <c r="B35" s="119">
        <v>0.87442123423203</v>
      </c>
      <c r="C35" s="119">
        <v>0.92849178406704236</v>
      </c>
      <c r="D35" s="119">
        <v>1.2194553801291579</v>
      </c>
      <c r="E35" s="119">
        <v>1.239567995837938</v>
      </c>
      <c r="F35" s="119">
        <v>1.0330036492946171</v>
      </c>
      <c r="G35" s="119">
        <v>1.0258883110781039</v>
      </c>
    </row>
    <row r="36" spans="1:7">
      <c r="A36" s="155" t="s">
        <v>65</v>
      </c>
      <c r="B36" s="119">
        <v>1.6880395608079843</v>
      </c>
      <c r="C36" s="119">
        <v>2.0000898795613833</v>
      </c>
      <c r="D36" s="119">
        <v>2.1269744380687801</v>
      </c>
      <c r="E36" s="119">
        <v>1.9068666140489345</v>
      </c>
      <c r="F36" s="119">
        <v>1.9912701252236109</v>
      </c>
      <c r="G36" s="119">
        <v>1.9294996051403599</v>
      </c>
    </row>
    <row r="37" spans="1:7">
      <c r="A37" s="155" t="s">
        <v>66</v>
      </c>
      <c r="B37" s="119">
        <v>1.034692044950918</v>
      </c>
      <c r="C37" s="119">
        <v>1.1757777723006304</v>
      </c>
      <c r="D37" s="119">
        <v>1.0978699558275131</v>
      </c>
      <c r="E37" s="119">
        <v>1.1996749564122922</v>
      </c>
      <c r="F37" s="119">
        <v>1.2751309635333457</v>
      </c>
      <c r="G37" s="119">
        <v>1.5036779247755112</v>
      </c>
    </row>
    <row r="38" spans="1:7">
      <c r="A38" s="155" t="s">
        <v>290</v>
      </c>
      <c r="B38" s="119">
        <v>0.66116993577503924</v>
      </c>
      <c r="C38" s="119">
        <v>1.2115048118985123</v>
      </c>
      <c r="D38" s="119">
        <v>1.7228578099462983</v>
      </c>
      <c r="E38" s="119" t="s">
        <v>254</v>
      </c>
      <c r="F38" s="119" t="s">
        <v>254</v>
      </c>
      <c r="G38" s="119" t="s">
        <v>254</v>
      </c>
    </row>
    <row r="39" spans="1:7">
      <c r="A39" s="155" t="s">
        <v>69</v>
      </c>
      <c r="B39" s="119">
        <v>1.8028795590606865</v>
      </c>
      <c r="C39" s="119">
        <v>2.0056614064184517</v>
      </c>
      <c r="D39" s="119">
        <v>1.8401924693224825</v>
      </c>
      <c r="E39" s="119">
        <v>1.972731203481676</v>
      </c>
      <c r="F39" s="119">
        <v>1.6855183914532919</v>
      </c>
      <c r="G39" s="119">
        <v>1.7757212464106622</v>
      </c>
    </row>
    <row r="40" spans="1:7">
      <c r="A40" s="155" t="s">
        <v>70</v>
      </c>
      <c r="B40" s="119">
        <v>0.98338458525017736</v>
      </c>
      <c r="C40" s="119">
        <v>0.95338936807252805</v>
      </c>
      <c r="D40" s="119">
        <v>0.98292877965716685</v>
      </c>
      <c r="E40" s="119">
        <v>0.99485587265093522</v>
      </c>
      <c r="F40" s="119">
        <v>0.9096568262884871</v>
      </c>
      <c r="G40" s="119">
        <v>0.89227861183571633</v>
      </c>
    </row>
    <row r="41" spans="1:7">
      <c r="A41" s="90" t="s">
        <v>291</v>
      </c>
      <c r="B41" s="119"/>
      <c r="C41" s="119"/>
      <c r="D41" s="119"/>
      <c r="E41" s="119"/>
      <c r="F41" s="119"/>
      <c r="G41" s="119"/>
    </row>
    <row r="42" spans="1:7">
      <c r="A42" s="155" t="s">
        <v>77</v>
      </c>
      <c r="B42" s="119" t="s">
        <v>254</v>
      </c>
      <c r="C42" s="119" t="s">
        <v>254</v>
      </c>
      <c r="D42" s="119" t="s">
        <v>254</v>
      </c>
      <c r="E42" s="119" t="s">
        <v>254</v>
      </c>
      <c r="F42" s="119" t="s">
        <v>254</v>
      </c>
      <c r="G42" s="119" t="s">
        <v>254</v>
      </c>
    </row>
    <row r="43" spans="1:7">
      <c r="A43" s="155" t="s">
        <v>299</v>
      </c>
      <c r="B43" s="119">
        <v>0.18351030844704425</v>
      </c>
      <c r="C43" s="119" t="s">
        <v>254</v>
      </c>
      <c r="D43" s="119">
        <v>0.17795852816980706</v>
      </c>
      <c r="E43" s="119">
        <v>0.19946150148001829</v>
      </c>
      <c r="F43" s="119">
        <v>0.20731838800853378</v>
      </c>
      <c r="G43" s="119" t="s">
        <v>254</v>
      </c>
    </row>
    <row r="44" spans="1:7">
      <c r="A44" s="155" t="s">
        <v>293</v>
      </c>
      <c r="B44" s="119">
        <v>0.19660803408013861</v>
      </c>
      <c r="C44" s="119">
        <v>0.26097152428810722</v>
      </c>
      <c r="D44" s="119">
        <v>0.76193228736581342</v>
      </c>
      <c r="E44" s="119">
        <v>1.2124516578964053</v>
      </c>
      <c r="F44" s="119" t="s">
        <v>254</v>
      </c>
      <c r="G44" s="119" t="s">
        <v>254</v>
      </c>
    </row>
    <row r="45" spans="1:7">
      <c r="A45" s="155" t="s">
        <v>294</v>
      </c>
      <c r="B45" s="119">
        <v>0.44523230524742274</v>
      </c>
      <c r="C45" s="119">
        <v>0.3094073544022804</v>
      </c>
      <c r="D45" s="119">
        <v>0.33551402279348091</v>
      </c>
      <c r="E45" s="119">
        <v>0.31341057182346799</v>
      </c>
      <c r="F45" s="119">
        <v>0.52088814593345512</v>
      </c>
      <c r="G45" s="119">
        <v>0.75029931802075078</v>
      </c>
    </row>
    <row r="46" spans="1:7">
      <c r="A46" s="155" t="s">
        <v>295</v>
      </c>
      <c r="B46" s="64" t="s">
        <v>254</v>
      </c>
      <c r="C46" s="64" t="s">
        <v>254</v>
      </c>
      <c r="D46" s="64" t="s">
        <v>254</v>
      </c>
      <c r="E46" s="64" t="s">
        <v>254</v>
      </c>
      <c r="F46" s="64" t="s">
        <v>254</v>
      </c>
      <c r="G46" s="64" t="s">
        <v>254</v>
      </c>
    </row>
    <row r="47" spans="1:7">
      <c r="A47" s="159" t="s">
        <v>296</v>
      </c>
      <c r="B47" s="66" t="s">
        <v>254</v>
      </c>
      <c r="C47" s="66" t="s">
        <v>254</v>
      </c>
      <c r="D47" s="66" t="s">
        <v>254</v>
      </c>
      <c r="E47" s="66" t="s">
        <v>254</v>
      </c>
      <c r="F47" s="66" t="s">
        <v>254</v>
      </c>
      <c r="G47" s="66" t="s">
        <v>254</v>
      </c>
    </row>
    <row r="48" spans="1:7">
      <c r="A48" s="144" t="s">
        <v>297</v>
      </c>
    </row>
    <row r="49" spans="1:1">
      <c r="A49" s="124" t="s">
        <v>298</v>
      </c>
    </row>
    <row r="50" spans="1:1">
      <c r="A50" s="145" t="s">
        <v>311</v>
      </c>
    </row>
  </sheetData>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M24"/>
  <sheetViews>
    <sheetView showGridLines="0" topLeftCell="A4" zoomScale="82" zoomScaleNormal="82" workbookViewId="0">
      <selection activeCell="B14" sqref="B14"/>
    </sheetView>
  </sheetViews>
  <sheetFormatPr baseColWidth="10" defaultRowHeight="18.75"/>
  <cols>
    <col min="1" max="1" width="11.42578125" style="1"/>
    <col min="2" max="2" width="42.7109375" style="1" customWidth="1"/>
    <col min="3" max="3" width="13.5703125" style="1" bestFit="1" customWidth="1"/>
    <col min="4" max="4" width="12.5703125" style="1" bestFit="1" customWidth="1"/>
    <col min="5" max="5" width="13.5703125" style="1" bestFit="1" customWidth="1"/>
    <col min="6" max="6" width="12.28515625" style="1" bestFit="1" customWidth="1"/>
    <col min="7" max="8" width="13.42578125" style="1" bestFit="1" customWidth="1"/>
    <col min="9" max="9" width="13.5703125" style="1" bestFit="1" customWidth="1"/>
    <col min="10" max="10" width="14.42578125" style="1" bestFit="1" customWidth="1"/>
    <col min="11" max="16384" width="11.42578125" style="1"/>
  </cols>
  <sheetData>
    <row r="6" spans="2:10" s="213" customFormat="1">
      <c r="B6" s="217" t="s">
        <v>351</v>
      </c>
      <c r="C6" s="130"/>
      <c r="D6" s="130"/>
      <c r="E6" s="130"/>
      <c r="F6" s="130"/>
      <c r="G6" s="130"/>
      <c r="H6" s="130"/>
      <c r="I6" s="130"/>
      <c r="J6" s="130"/>
    </row>
    <row r="7" spans="2:10" s="213" customFormat="1">
      <c r="B7" s="130" t="s">
        <v>277</v>
      </c>
      <c r="C7" s="130"/>
      <c r="D7" s="130"/>
      <c r="E7" s="130"/>
      <c r="F7" s="130"/>
      <c r="G7" s="130"/>
      <c r="H7" s="130"/>
      <c r="I7" s="130"/>
      <c r="J7" s="130"/>
    </row>
    <row r="8" spans="2:10" s="213" customFormat="1" ht="20.25">
      <c r="B8" s="218" t="s">
        <v>338</v>
      </c>
      <c r="C8" s="219">
        <v>2012</v>
      </c>
      <c r="D8" s="219">
        <v>2013</v>
      </c>
      <c r="E8" s="219">
        <v>2014</v>
      </c>
      <c r="F8" s="219">
        <v>2015</v>
      </c>
      <c r="G8" s="219">
        <v>2016</v>
      </c>
      <c r="H8" s="219">
        <v>2017</v>
      </c>
      <c r="I8" s="219" t="s">
        <v>348</v>
      </c>
      <c r="J8" s="219" t="s">
        <v>349</v>
      </c>
    </row>
    <row r="9" spans="2:10" s="213" customFormat="1">
      <c r="B9" s="220" t="s">
        <v>339</v>
      </c>
      <c r="C9" s="221">
        <v>2688.303136</v>
      </c>
      <c r="D9" s="221">
        <v>2748.8409339999998</v>
      </c>
      <c r="E9" s="221">
        <v>3334.4738389999989</v>
      </c>
      <c r="F9" s="222">
        <v>3085.7897290000001</v>
      </c>
      <c r="G9" s="222">
        <v>3402.8843689999999</v>
      </c>
      <c r="H9" s="222">
        <v>3901.5894659999999</v>
      </c>
      <c r="I9" s="223">
        <v>2392.5827395299902</v>
      </c>
      <c r="J9" s="223">
        <v>2346.5604852322112</v>
      </c>
    </row>
    <row r="10" spans="2:10" s="213" customFormat="1">
      <c r="B10" s="220" t="s">
        <v>340</v>
      </c>
      <c r="C10" s="221">
        <v>27.391486</v>
      </c>
      <c r="D10" s="221">
        <v>22.697492</v>
      </c>
      <c r="E10" s="221">
        <v>27.201115000000001</v>
      </c>
      <c r="F10" s="222">
        <v>28.844583</v>
      </c>
      <c r="G10" s="222">
        <v>39.643192999999997</v>
      </c>
      <c r="H10" s="222">
        <v>26.154668000000001</v>
      </c>
      <c r="I10" s="223">
        <v>54.221682639999798</v>
      </c>
      <c r="J10" s="223">
        <v>60.757405993712894</v>
      </c>
    </row>
    <row r="11" spans="2:10" s="213" customFormat="1">
      <c r="B11" s="220" t="s">
        <v>388</v>
      </c>
      <c r="C11" s="221">
        <v>20721.791465999999</v>
      </c>
      <c r="D11" s="221">
        <v>19525.801312</v>
      </c>
      <c r="E11" s="221">
        <v>22900.601492000034</v>
      </c>
      <c r="F11" s="222">
        <v>20816.07444</v>
      </c>
      <c r="G11" s="222">
        <v>22575.007550999999</v>
      </c>
      <c r="H11" s="222">
        <v>24978.93</v>
      </c>
      <c r="I11" s="223">
        <v>28969.530542139702</v>
      </c>
      <c r="J11" s="223">
        <v>30633.302333741063</v>
      </c>
    </row>
    <row r="12" spans="2:10" s="213" customFormat="1">
      <c r="B12" s="220" t="s">
        <v>341</v>
      </c>
      <c r="C12" s="221">
        <v>27161.194598999999</v>
      </c>
      <c r="D12" s="221">
        <v>29062.417745999999</v>
      </c>
      <c r="E12" s="221">
        <v>27771.138581000061</v>
      </c>
      <c r="F12" s="222">
        <v>28143.954217999999</v>
      </c>
      <c r="G12" s="222">
        <v>28821.344681999999</v>
      </c>
      <c r="H12" s="222">
        <v>31346.92</v>
      </c>
      <c r="I12" s="223">
        <v>9897.1930571800804</v>
      </c>
      <c r="J12" s="223">
        <v>8364.4855953721981</v>
      </c>
    </row>
    <row r="13" spans="2:10" s="213" customFormat="1">
      <c r="B13" s="220" t="s">
        <v>342</v>
      </c>
      <c r="C13" s="221">
        <v>1792.8373710000001</v>
      </c>
      <c r="D13" s="221">
        <v>1657.264482</v>
      </c>
      <c r="E13" s="221">
        <v>1728.5092260000017</v>
      </c>
      <c r="F13" s="222">
        <v>1828.2931189999999</v>
      </c>
      <c r="G13" s="222">
        <v>1455.367608</v>
      </c>
      <c r="H13" s="222">
        <v>1214.06</v>
      </c>
      <c r="I13" s="223">
        <v>393.74133574000001</v>
      </c>
      <c r="J13" s="223">
        <v>305.8365335449808</v>
      </c>
    </row>
    <row r="14" spans="2:10" s="213" customFormat="1">
      <c r="B14" s="220" t="s">
        <v>343</v>
      </c>
      <c r="C14" s="221">
        <v>4580.0694999999996</v>
      </c>
      <c r="D14" s="221">
        <v>4964.5527650000004</v>
      </c>
      <c r="E14" s="221">
        <v>5429.7293749999853</v>
      </c>
      <c r="F14" s="222">
        <v>5644.6808650000003</v>
      </c>
      <c r="G14" s="222">
        <v>6034.983905</v>
      </c>
      <c r="H14" s="222">
        <v>6809.96</v>
      </c>
      <c r="I14" s="223">
        <v>7185.6862951599705</v>
      </c>
      <c r="J14" s="223">
        <v>7745.8238707696328</v>
      </c>
    </row>
    <row r="15" spans="2:10" s="213" customFormat="1">
      <c r="B15" s="220" t="s">
        <v>344</v>
      </c>
      <c r="C15" s="221">
        <v>2668.3220120000001</v>
      </c>
      <c r="D15" s="221">
        <v>2865.3662989999998</v>
      </c>
      <c r="E15" s="221">
        <v>4460.4291599999997</v>
      </c>
      <c r="F15" s="222">
        <v>4462.1638039999998</v>
      </c>
      <c r="G15" s="222">
        <v>3259.584104</v>
      </c>
      <c r="H15" s="222">
        <v>3169.57</v>
      </c>
      <c r="I15" s="223">
        <v>3034.5297471099602</v>
      </c>
      <c r="J15" s="223">
        <v>3100.2752925505647</v>
      </c>
    </row>
    <row r="16" spans="2:10" s="213" customFormat="1">
      <c r="B16" s="220" t="s">
        <v>353</v>
      </c>
      <c r="C16" s="221">
        <v>202.89036100000001</v>
      </c>
      <c r="D16" s="221">
        <v>226.507024</v>
      </c>
      <c r="E16" s="221">
        <v>196.16944100000003</v>
      </c>
      <c r="F16" s="222">
        <v>197.69917000000001</v>
      </c>
      <c r="G16" s="222">
        <v>184.21283199999999</v>
      </c>
      <c r="H16" s="222">
        <v>231.62</v>
      </c>
      <c r="I16" s="223">
        <v>964.22232231000396</v>
      </c>
      <c r="J16" s="223">
        <v>1250.2488848668431</v>
      </c>
    </row>
    <row r="17" spans="2:13" s="213" customFormat="1">
      <c r="B17" s="220" t="s">
        <v>345</v>
      </c>
      <c r="C17" s="221">
        <v>1033.070136</v>
      </c>
      <c r="D17" s="221">
        <v>902.12333599999999</v>
      </c>
      <c r="E17" s="221">
        <v>1037.2853979999986</v>
      </c>
      <c r="F17" s="222">
        <v>897.11239799999998</v>
      </c>
      <c r="G17" s="222">
        <v>791.06652099999997</v>
      </c>
      <c r="H17" s="222">
        <v>794.93</v>
      </c>
      <c r="I17" s="223">
        <v>970.25004334999801</v>
      </c>
      <c r="J17" s="223">
        <v>960.15787465383846</v>
      </c>
    </row>
    <row r="18" spans="2:13" s="213" customFormat="1">
      <c r="B18" s="224" t="s">
        <v>72</v>
      </c>
      <c r="C18" s="225">
        <v>60875.870066999989</v>
      </c>
      <c r="D18" s="225">
        <v>61975.57138999999</v>
      </c>
      <c r="E18" s="225">
        <v>66885.537627000085</v>
      </c>
      <c r="F18" s="225">
        <v>65104.612325999995</v>
      </c>
      <c r="G18" s="225">
        <v>66564.094765000002</v>
      </c>
      <c r="H18" s="225">
        <v>72473.734133999998</v>
      </c>
      <c r="I18" s="226">
        <v>53861.957765159699</v>
      </c>
      <c r="J18" s="226">
        <v>54767.448276725037</v>
      </c>
    </row>
    <row r="19" spans="2:13" s="213" customFormat="1">
      <c r="B19" s="216" t="s">
        <v>346</v>
      </c>
    </row>
    <row r="20" spans="2:13" s="213" customFormat="1">
      <c r="B20" s="216" t="s">
        <v>360</v>
      </c>
    </row>
    <row r="21" spans="2:13" s="213" customFormat="1">
      <c r="B21" s="216" t="s">
        <v>361</v>
      </c>
    </row>
    <row r="22" spans="2:13" s="213" customFormat="1">
      <c r="B22" s="216" t="s">
        <v>347</v>
      </c>
      <c r="D22" s="214"/>
      <c r="E22" s="214"/>
      <c r="F22" s="214"/>
      <c r="G22" s="214"/>
      <c r="H22" s="214"/>
      <c r="I22" s="214"/>
      <c r="J22" s="214"/>
    </row>
    <row r="23" spans="2:13" s="213" customFormat="1">
      <c r="C23" s="215"/>
      <c r="D23" s="215"/>
      <c r="E23" s="215"/>
      <c r="F23" s="215"/>
      <c r="G23" s="215"/>
      <c r="H23" s="215"/>
      <c r="I23" s="215"/>
      <c r="J23" s="215"/>
      <c r="K23" s="215"/>
      <c r="L23" s="215"/>
      <c r="M23" s="215"/>
    </row>
    <row r="24" spans="2:13" s="213" customFormat="1"/>
  </sheetData>
  <pageMargins left="0.7" right="0.7" top="0.75" bottom="0.75" header="0.3" footer="0.3"/>
  <pageSetup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L22"/>
  <sheetViews>
    <sheetView showGridLines="0" topLeftCell="A4" zoomScale="84" zoomScaleNormal="84" workbookViewId="0">
      <selection activeCell="C11" sqref="C11"/>
    </sheetView>
  </sheetViews>
  <sheetFormatPr baseColWidth="10" defaultRowHeight="18"/>
  <cols>
    <col min="1" max="1" width="11.42578125" style="2"/>
    <col min="2" max="2" width="42.7109375" style="2" customWidth="1"/>
    <col min="3" max="3" width="12.140625" style="2" bestFit="1" customWidth="1"/>
    <col min="4" max="4" width="12.42578125" style="2" bestFit="1" customWidth="1"/>
    <col min="5" max="5" width="13.28515625" style="2" bestFit="1" customWidth="1"/>
    <col min="6" max="6" width="13.7109375" style="2" bestFit="1" customWidth="1"/>
    <col min="7" max="7" width="13.140625" style="2" bestFit="1" customWidth="1"/>
    <col min="8" max="8" width="13.28515625" style="2" bestFit="1" customWidth="1"/>
    <col min="9" max="9" width="13.42578125" style="2" bestFit="1" customWidth="1"/>
    <col min="10" max="10" width="14.140625" style="2" bestFit="1" customWidth="1"/>
    <col min="11" max="16384" width="11.42578125" style="2"/>
  </cols>
  <sheetData>
    <row r="6" spans="2:12" s="212" customFormat="1" ht="18.75">
      <c r="B6" s="217" t="s">
        <v>352</v>
      </c>
      <c r="C6" s="130"/>
      <c r="D6" s="130"/>
      <c r="E6" s="130"/>
      <c r="F6" s="130"/>
      <c r="G6" s="130"/>
      <c r="H6" s="130"/>
      <c r="I6" s="130"/>
      <c r="J6" s="130"/>
      <c r="K6" s="213"/>
      <c r="L6" s="213"/>
    </row>
    <row r="7" spans="2:12" s="212" customFormat="1" ht="18.75">
      <c r="B7" s="130" t="s">
        <v>277</v>
      </c>
      <c r="C7" s="130"/>
      <c r="D7" s="130"/>
      <c r="E7" s="130"/>
      <c r="F7" s="130"/>
      <c r="G7" s="130"/>
      <c r="H7" s="130"/>
      <c r="I7" s="130"/>
      <c r="J7" s="130"/>
      <c r="K7" s="213"/>
      <c r="L7" s="213"/>
    </row>
    <row r="8" spans="2:12" s="212" customFormat="1" ht="20.25">
      <c r="B8" s="218" t="s">
        <v>338</v>
      </c>
      <c r="C8" s="219">
        <v>2012</v>
      </c>
      <c r="D8" s="219">
        <v>2013</v>
      </c>
      <c r="E8" s="219">
        <v>2014</v>
      </c>
      <c r="F8" s="219">
        <v>2015</v>
      </c>
      <c r="G8" s="219">
        <v>2016</v>
      </c>
      <c r="H8" s="219">
        <v>2017</v>
      </c>
      <c r="I8" s="219" t="s">
        <v>348</v>
      </c>
      <c r="J8" s="219" t="s">
        <v>349</v>
      </c>
    </row>
    <row r="9" spans="2:12" s="212" customFormat="1" ht="18.75">
      <c r="B9" s="220" t="s">
        <v>339</v>
      </c>
      <c r="C9" s="228">
        <v>2179.7804700000002</v>
      </c>
      <c r="D9" s="228">
        <v>1918.296597</v>
      </c>
      <c r="E9" s="228">
        <v>2400.1195120000011</v>
      </c>
      <c r="F9" s="229">
        <v>2344.9861040000001</v>
      </c>
      <c r="G9" s="229">
        <v>2666.5963630000001</v>
      </c>
      <c r="H9" s="229">
        <v>2838.32</v>
      </c>
      <c r="I9" s="230">
        <v>1717.82679497001</v>
      </c>
      <c r="J9" s="223">
        <v>1650.9749173818032</v>
      </c>
    </row>
    <row r="10" spans="2:12" s="212" customFormat="1" ht="18.75">
      <c r="B10" s="220" t="s">
        <v>340</v>
      </c>
      <c r="C10" s="228">
        <v>63.091621000000004</v>
      </c>
      <c r="D10" s="228">
        <v>26.067926</v>
      </c>
      <c r="E10" s="228">
        <v>31.934222999999992</v>
      </c>
      <c r="F10" s="229">
        <v>35.915698999999996</v>
      </c>
      <c r="G10" s="229">
        <v>24.975501000000001</v>
      </c>
      <c r="H10" s="229">
        <v>26.79</v>
      </c>
      <c r="I10" s="230">
        <v>73.919946269999912</v>
      </c>
      <c r="J10" s="223">
        <v>75.897353986775869</v>
      </c>
    </row>
    <row r="11" spans="2:12" s="212" customFormat="1" ht="18.75">
      <c r="B11" s="220" t="s">
        <v>388</v>
      </c>
      <c r="C11" s="228">
        <v>15885.559649999999</v>
      </c>
      <c r="D11" s="228">
        <v>16542.887954000002</v>
      </c>
      <c r="E11" s="228">
        <v>16535.888205000025</v>
      </c>
      <c r="F11" s="229">
        <v>16838.920141999999</v>
      </c>
      <c r="G11" s="229">
        <v>17560.032845999998</v>
      </c>
      <c r="H11" s="229">
        <v>16405.47</v>
      </c>
      <c r="I11" s="230">
        <v>18237.433082669701</v>
      </c>
      <c r="J11" s="223">
        <v>18661.959531682507</v>
      </c>
    </row>
    <row r="12" spans="2:12" s="212" customFormat="1" ht="18.75">
      <c r="B12" s="220" t="s">
        <v>341</v>
      </c>
      <c r="C12" s="228">
        <v>33750.618192000002</v>
      </c>
      <c r="D12" s="228">
        <v>37037.601234000002</v>
      </c>
      <c r="E12" s="228">
        <v>36887.694848000043</v>
      </c>
      <c r="F12" s="229">
        <v>38841.475123999997</v>
      </c>
      <c r="G12" s="229">
        <v>38761.178139000003</v>
      </c>
      <c r="H12" s="229">
        <v>37059.1</v>
      </c>
      <c r="I12" s="230">
        <v>15089.8969730793</v>
      </c>
      <c r="J12" s="223">
        <v>13195.333316810464</v>
      </c>
    </row>
    <row r="13" spans="2:12" s="212" customFormat="1" ht="18.75">
      <c r="B13" s="220" t="s">
        <v>342</v>
      </c>
      <c r="C13" s="228">
        <v>4713.4562210000004</v>
      </c>
      <c r="D13" s="228">
        <v>4506.0121330000002</v>
      </c>
      <c r="E13" s="228">
        <v>4555.6892020000096</v>
      </c>
      <c r="F13" s="229">
        <v>4386.9547789999997</v>
      </c>
      <c r="G13" s="229">
        <v>3791.7394429999999</v>
      </c>
      <c r="H13" s="229">
        <v>3871.55</v>
      </c>
      <c r="I13" s="230">
        <v>2215.7053191700002</v>
      </c>
      <c r="J13" s="223">
        <v>1953.7729270557411</v>
      </c>
    </row>
    <row r="14" spans="2:12" s="212" customFormat="1" ht="18.75">
      <c r="B14" s="220" t="s">
        <v>343</v>
      </c>
      <c r="C14" s="228">
        <v>6751.7589600000001</v>
      </c>
      <c r="D14" s="228">
        <v>6952.892476</v>
      </c>
      <c r="E14" s="228">
        <v>7302.9009540000188</v>
      </c>
      <c r="F14" s="229">
        <v>8709.8299349999998</v>
      </c>
      <c r="G14" s="229">
        <v>8006.5738929999998</v>
      </c>
      <c r="H14" s="229">
        <v>7409.9</v>
      </c>
      <c r="I14" s="230">
        <v>6760.0253898300198</v>
      </c>
      <c r="J14" s="223">
        <v>6761.4041117767374</v>
      </c>
    </row>
    <row r="15" spans="2:12" s="212" customFormat="1" ht="18.75">
      <c r="B15" s="220" t="s">
        <v>344</v>
      </c>
      <c r="C15" s="228">
        <v>5245.63274</v>
      </c>
      <c r="D15" s="228">
        <v>5493.6302370000003</v>
      </c>
      <c r="E15" s="228">
        <v>5798.0715050000299</v>
      </c>
      <c r="F15" s="229">
        <v>5893.0243840000003</v>
      </c>
      <c r="G15" s="229">
        <v>5279.4753650000002</v>
      </c>
      <c r="H15" s="229">
        <v>5744.59</v>
      </c>
      <c r="I15" s="230">
        <v>3240.5386072400097</v>
      </c>
      <c r="J15" s="223">
        <v>2990.5684897896072</v>
      </c>
    </row>
    <row r="16" spans="2:12" s="212" customFormat="1" ht="18.75">
      <c r="B16" s="220" t="s">
        <v>353</v>
      </c>
      <c r="C16" s="228">
        <v>1929.5124619999999</v>
      </c>
      <c r="D16" s="228">
        <v>1954.7700319999999</v>
      </c>
      <c r="E16" s="228">
        <v>2090.8648670000021</v>
      </c>
      <c r="F16" s="229">
        <v>2527.9340560000001</v>
      </c>
      <c r="G16" s="229">
        <v>2406.508276</v>
      </c>
      <c r="H16" s="229">
        <v>2635.53</v>
      </c>
      <c r="I16" s="230">
        <v>2711.1892513999901</v>
      </c>
      <c r="J16" s="223">
        <v>2869.3170682508467</v>
      </c>
    </row>
    <row r="17" spans="2:10" s="212" customFormat="1" ht="18.75">
      <c r="B17" s="220" t="s">
        <v>345</v>
      </c>
      <c r="C17" s="228">
        <v>783.60266999999999</v>
      </c>
      <c r="D17" s="228">
        <v>809.23627199999999</v>
      </c>
      <c r="E17" s="228">
        <v>896.62639999999851</v>
      </c>
      <c r="F17" s="229">
        <v>905.97581200000002</v>
      </c>
      <c r="G17" s="229">
        <v>892.73955000000001</v>
      </c>
      <c r="H17" s="229">
        <v>905.32</v>
      </c>
      <c r="I17" s="230">
        <v>1450.40504120999</v>
      </c>
      <c r="J17" s="223">
        <v>1607.1442771419122</v>
      </c>
    </row>
    <row r="18" spans="2:10" s="212" customFormat="1" ht="18.75">
      <c r="B18" s="224" t="s">
        <v>72</v>
      </c>
      <c r="C18" s="231">
        <v>71303.012985999987</v>
      </c>
      <c r="D18" s="231">
        <v>75241.394860999993</v>
      </c>
      <c r="E18" s="231">
        <v>76499.789716000116</v>
      </c>
      <c r="F18" s="231">
        <v>80485.016034999993</v>
      </c>
      <c r="G18" s="231">
        <v>79389.819375999999</v>
      </c>
      <c r="H18" s="231">
        <v>76896.570000000007</v>
      </c>
      <c r="I18" s="231">
        <v>51496.940405839028</v>
      </c>
      <c r="J18" s="226">
        <v>49766.37199387639</v>
      </c>
    </row>
    <row r="19" spans="2:10" s="212" customFormat="1">
      <c r="B19" s="216" t="s">
        <v>346</v>
      </c>
    </row>
    <row r="20" spans="2:10" s="212" customFormat="1">
      <c r="B20" s="216" t="s">
        <v>360</v>
      </c>
    </row>
    <row r="21" spans="2:10" s="212" customFormat="1">
      <c r="B21" s="216" t="s">
        <v>361</v>
      </c>
    </row>
    <row r="22" spans="2:10" s="212" customFormat="1">
      <c r="B22" s="216" t="s">
        <v>347</v>
      </c>
    </row>
  </sheetData>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J23"/>
  <sheetViews>
    <sheetView showGridLines="0" topLeftCell="A20" zoomScale="80" zoomScaleNormal="80" workbookViewId="0">
      <selection activeCell="B20" sqref="B20:J20"/>
    </sheetView>
  </sheetViews>
  <sheetFormatPr baseColWidth="10" defaultRowHeight="18.75"/>
  <cols>
    <col min="1" max="1" width="11.42578125" style="1"/>
    <col min="2" max="2" width="44.42578125" style="1" customWidth="1"/>
    <col min="3" max="3" width="13.5703125" style="1" bestFit="1" customWidth="1"/>
    <col min="4" max="4" width="13.85546875" style="1" bestFit="1" customWidth="1"/>
    <col min="5" max="5" width="12.42578125" style="1" bestFit="1" customWidth="1"/>
    <col min="6" max="6" width="14.42578125" style="1" bestFit="1" customWidth="1"/>
    <col min="7" max="7" width="13.85546875" style="1" bestFit="1" customWidth="1"/>
    <col min="8" max="8" width="13.7109375" style="1" bestFit="1" customWidth="1"/>
    <col min="9" max="9" width="12.85546875" style="1" bestFit="1" customWidth="1"/>
    <col min="10" max="10" width="12.7109375" style="1" bestFit="1" customWidth="1"/>
    <col min="11" max="16384" width="11.42578125" style="1"/>
  </cols>
  <sheetData>
    <row r="6" spans="2:10" s="213" customFormat="1">
      <c r="B6" s="151" t="s">
        <v>358</v>
      </c>
      <c r="C6" s="130"/>
      <c r="D6" s="130"/>
      <c r="E6" s="130"/>
      <c r="F6" s="130"/>
      <c r="G6" s="130"/>
      <c r="H6" s="130"/>
      <c r="I6" s="130"/>
      <c r="J6" s="130"/>
    </row>
    <row r="7" spans="2:10" s="213" customFormat="1">
      <c r="B7" s="130" t="s">
        <v>277</v>
      </c>
      <c r="C7" s="130"/>
      <c r="D7" s="130"/>
      <c r="E7" s="130"/>
      <c r="F7" s="130"/>
      <c r="G7" s="130"/>
      <c r="H7" s="130"/>
      <c r="I7" s="130"/>
      <c r="J7" s="130"/>
    </row>
    <row r="8" spans="2:10" s="232" customFormat="1" ht="29.25" customHeight="1">
      <c r="B8" s="107" t="s">
        <v>338</v>
      </c>
      <c r="C8" s="219">
        <v>2012</v>
      </c>
      <c r="D8" s="219">
        <v>2013</v>
      </c>
      <c r="E8" s="219">
        <v>2014</v>
      </c>
      <c r="F8" s="219">
        <v>2015</v>
      </c>
      <c r="G8" s="219">
        <v>2016</v>
      </c>
      <c r="H8" s="219">
        <v>2017</v>
      </c>
      <c r="I8" s="219" t="s">
        <v>348</v>
      </c>
      <c r="J8" s="219" t="s">
        <v>349</v>
      </c>
    </row>
    <row r="9" spans="2:10" s="213" customFormat="1">
      <c r="B9" s="220" t="s">
        <v>339</v>
      </c>
      <c r="C9" s="228">
        <v>508.52266599999984</v>
      </c>
      <c r="D9" s="228">
        <v>830.54433699999981</v>
      </c>
      <c r="E9" s="228">
        <v>934.35432699999774</v>
      </c>
      <c r="F9" s="229">
        <v>740.80362500000001</v>
      </c>
      <c r="G9" s="229">
        <v>736.28800599999977</v>
      </c>
      <c r="H9" s="229">
        <v>1063.2694659999997</v>
      </c>
      <c r="I9" s="229">
        <v>674.75594455998021</v>
      </c>
      <c r="J9" s="229">
        <v>695.5855678504081</v>
      </c>
    </row>
    <row r="10" spans="2:10" s="213" customFormat="1">
      <c r="B10" s="220" t="s">
        <v>340</v>
      </c>
      <c r="C10" s="228">
        <v>-35.700135000000003</v>
      </c>
      <c r="D10" s="228">
        <v>-3.3704339999999995</v>
      </c>
      <c r="E10" s="228">
        <v>-4.7331079999999908</v>
      </c>
      <c r="F10" s="229">
        <v>-7.071116</v>
      </c>
      <c r="G10" s="229">
        <v>14.667691999999995</v>
      </c>
      <c r="H10" s="229">
        <v>-0.63533199999999823</v>
      </c>
      <c r="I10" s="229">
        <v>-19.698263630000113</v>
      </c>
      <c r="J10" s="229">
        <v>-15.139947993062975</v>
      </c>
    </row>
    <row r="11" spans="2:10" s="213" customFormat="1">
      <c r="B11" s="220" t="s">
        <v>350</v>
      </c>
      <c r="C11" s="228">
        <v>4836.2318159999995</v>
      </c>
      <c r="D11" s="228">
        <v>2982.913357999998</v>
      </c>
      <c r="E11" s="228">
        <v>6364.7132870000096</v>
      </c>
      <c r="F11" s="229">
        <v>3977.1542979999999</v>
      </c>
      <c r="G11" s="229">
        <v>5014.9747050000005</v>
      </c>
      <c r="H11" s="229">
        <v>8573.4599999999991</v>
      </c>
      <c r="I11" s="229">
        <v>10732.097459470002</v>
      </c>
      <c r="J11" s="229">
        <v>11971.342802058556</v>
      </c>
    </row>
    <row r="12" spans="2:10" s="213" customFormat="1">
      <c r="B12" s="220" t="s">
        <v>341</v>
      </c>
      <c r="C12" s="228">
        <v>-6589.4235930000032</v>
      </c>
      <c r="D12" s="228">
        <v>-7975.1834880000024</v>
      </c>
      <c r="E12" s="228">
        <v>-9116.5562669999817</v>
      </c>
      <c r="F12" s="229">
        <v>-10697.520906</v>
      </c>
      <c r="G12" s="229">
        <v>-9939.8334570000043</v>
      </c>
      <c r="H12" s="229">
        <v>-5712.18</v>
      </c>
      <c r="I12" s="229">
        <v>-5192.7039158992193</v>
      </c>
      <c r="J12" s="229">
        <v>-4830.8477214382656</v>
      </c>
    </row>
    <row r="13" spans="2:10" s="213" customFormat="1">
      <c r="B13" s="220" t="s">
        <v>342</v>
      </c>
      <c r="C13" s="228">
        <v>-2920.6188500000003</v>
      </c>
      <c r="D13" s="228">
        <v>-2848.7476510000001</v>
      </c>
      <c r="E13" s="228">
        <v>-2827.1799760000076</v>
      </c>
      <c r="F13" s="229">
        <v>-2558.6616600000002</v>
      </c>
      <c r="G13" s="229">
        <v>-2336.3718349999999</v>
      </c>
      <c r="H13" s="229">
        <v>-2657.4900000000002</v>
      </c>
      <c r="I13" s="229">
        <v>-1821.9639834300001</v>
      </c>
      <c r="J13" s="229">
        <v>-1647.9363935107604</v>
      </c>
    </row>
    <row r="14" spans="2:10" s="213" customFormat="1">
      <c r="B14" s="220" t="s">
        <v>343</v>
      </c>
      <c r="C14" s="228">
        <v>-2171.6894600000005</v>
      </c>
      <c r="D14" s="228">
        <v>-1988.3397109999996</v>
      </c>
      <c r="E14" s="228">
        <v>-1873.1715790000335</v>
      </c>
      <c r="F14" s="229">
        <v>-3065.1490699999999</v>
      </c>
      <c r="G14" s="229">
        <v>-1971.5899879999997</v>
      </c>
      <c r="H14" s="229">
        <v>-599.9399999999996</v>
      </c>
      <c r="I14" s="229">
        <v>425.66090532995077</v>
      </c>
      <c r="J14" s="229">
        <v>984.41975899289537</v>
      </c>
    </row>
    <row r="15" spans="2:10" s="213" customFormat="1">
      <c r="B15" s="220" t="s">
        <v>344</v>
      </c>
      <c r="C15" s="228">
        <v>-2577.3107279999999</v>
      </c>
      <c r="D15" s="228">
        <v>-2628.2639380000005</v>
      </c>
      <c r="E15" s="228">
        <v>-1337.6423450000302</v>
      </c>
      <c r="F15" s="229">
        <v>-1430.86058</v>
      </c>
      <c r="G15" s="229">
        <v>-2019.8912610000002</v>
      </c>
      <c r="H15" s="229">
        <v>-2575.02</v>
      </c>
      <c r="I15" s="229">
        <v>-206.00886013004947</v>
      </c>
      <c r="J15" s="229">
        <v>109.70680276095754</v>
      </c>
    </row>
    <row r="16" spans="2:10" s="213" customFormat="1">
      <c r="B16" s="220" t="s">
        <v>353</v>
      </c>
      <c r="C16" s="228">
        <v>-1726.6221009999999</v>
      </c>
      <c r="D16" s="228">
        <v>-1728.2630079999999</v>
      </c>
      <c r="E16" s="228">
        <v>-1894.695426000002</v>
      </c>
      <c r="F16" s="229">
        <v>-2330.2348860000002</v>
      </c>
      <c r="G16" s="229">
        <v>-2222.2954439999999</v>
      </c>
      <c r="H16" s="229">
        <v>-2403.9100000000003</v>
      </c>
      <c r="I16" s="229">
        <v>-1746.966929089986</v>
      </c>
      <c r="J16" s="229">
        <v>-1619.0681833840035</v>
      </c>
    </row>
    <row r="17" spans="2:10" s="213" customFormat="1">
      <c r="B17" s="220" t="s">
        <v>345</v>
      </c>
      <c r="C17" s="228">
        <v>249.46746600000006</v>
      </c>
      <c r="D17" s="228">
        <v>92.887064000000009</v>
      </c>
      <c r="E17" s="228">
        <v>140.65899800000011</v>
      </c>
      <c r="F17" s="229">
        <v>-8.8634140000000006</v>
      </c>
      <c r="G17" s="229">
        <v>-101.67302900000004</v>
      </c>
      <c r="H17" s="229">
        <v>-110.3900000000001</v>
      </c>
      <c r="I17" s="229">
        <v>-480.15499785999202</v>
      </c>
      <c r="J17" s="229">
        <v>-646.98640248807374</v>
      </c>
    </row>
    <row r="18" spans="2:10" s="213" customFormat="1">
      <c r="B18" s="224" t="s">
        <v>72</v>
      </c>
      <c r="C18" s="231">
        <v>-10427.142918999998</v>
      </c>
      <c r="D18" s="231">
        <v>-13265.823471000003</v>
      </c>
      <c r="E18" s="231">
        <v>-9614.2520890000305</v>
      </c>
      <c r="F18" s="231">
        <v>-15380.403708999998</v>
      </c>
      <c r="G18" s="231">
        <v>-12825.724611000003</v>
      </c>
      <c r="H18" s="231">
        <v>-4422.8358660000022</v>
      </c>
      <c r="I18" s="231">
        <v>2365.0173593206864</v>
      </c>
      <c r="J18" s="231">
        <v>5001.0762828486504</v>
      </c>
    </row>
    <row r="19" spans="2:10" s="213" customFormat="1">
      <c r="B19" s="216" t="s">
        <v>346</v>
      </c>
      <c r="C19" s="216"/>
      <c r="D19" s="216"/>
      <c r="E19" s="216"/>
      <c r="F19" s="216"/>
      <c r="G19" s="216"/>
      <c r="H19" s="216"/>
      <c r="I19" s="216"/>
      <c r="J19" s="216"/>
    </row>
    <row r="20" spans="2:10" s="213" customFormat="1" ht="36" customHeight="1">
      <c r="B20" s="271" t="s">
        <v>383</v>
      </c>
      <c r="C20" s="271"/>
      <c r="D20" s="271"/>
      <c r="E20" s="271"/>
      <c r="F20" s="271"/>
      <c r="G20" s="271"/>
      <c r="H20" s="271"/>
      <c r="I20" s="271"/>
      <c r="J20" s="271"/>
    </row>
    <row r="21" spans="2:10" s="213" customFormat="1" ht="15.6" customHeight="1">
      <c r="B21" s="216" t="s">
        <v>360</v>
      </c>
      <c r="C21" s="233"/>
      <c r="D21" s="233"/>
      <c r="E21" s="233"/>
      <c r="F21" s="233"/>
      <c r="G21" s="233"/>
      <c r="H21" s="233"/>
      <c r="I21" s="233"/>
      <c r="J21" s="216"/>
    </row>
    <row r="22" spans="2:10" s="213" customFormat="1" ht="15.6" customHeight="1">
      <c r="B22" s="216" t="s">
        <v>361</v>
      </c>
      <c r="C22" s="216"/>
      <c r="D22" s="216"/>
      <c r="E22" s="216"/>
      <c r="F22" s="216"/>
      <c r="G22" s="216"/>
      <c r="H22" s="216"/>
      <c r="I22" s="216"/>
      <c r="J22" s="216"/>
    </row>
    <row r="23" spans="2:10" s="213" customFormat="1">
      <c r="B23" s="125" t="s">
        <v>347</v>
      </c>
      <c r="C23" s="216"/>
      <c r="D23" s="216"/>
      <c r="E23" s="216"/>
      <c r="F23" s="216"/>
      <c r="G23" s="216"/>
      <c r="H23" s="216"/>
      <c r="I23" s="216"/>
      <c r="J23" s="216"/>
    </row>
  </sheetData>
  <mergeCells count="1">
    <mergeCell ref="B20:J20"/>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J24"/>
  <sheetViews>
    <sheetView showGridLines="0" zoomScale="75" zoomScaleNormal="75" workbookViewId="0">
      <selection activeCell="B12" sqref="B12"/>
    </sheetView>
  </sheetViews>
  <sheetFormatPr baseColWidth="10" defaultRowHeight="18.75"/>
  <cols>
    <col min="1" max="1" width="11.42578125" style="1"/>
    <col min="2" max="2" width="42.42578125" style="1" customWidth="1"/>
    <col min="3" max="16384" width="11.42578125" style="1"/>
  </cols>
  <sheetData>
    <row r="6" spans="2:10" s="122" customFormat="1">
      <c r="C6" s="213"/>
      <c r="D6" s="213"/>
      <c r="E6" s="213"/>
      <c r="F6" s="213"/>
      <c r="G6" s="213"/>
    </row>
    <row r="7" spans="2:10" s="122" customFormat="1">
      <c r="B7" s="151" t="s">
        <v>359</v>
      </c>
      <c r="C7" s="130"/>
      <c r="D7" s="130"/>
      <c r="E7" s="130"/>
      <c r="F7" s="130"/>
      <c r="G7" s="130"/>
      <c r="H7" s="130"/>
      <c r="I7" s="130"/>
      <c r="J7" s="130"/>
    </row>
    <row r="8" spans="2:10" s="239" customFormat="1" ht="29.25" customHeight="1">
      <c r="B8" s="234" t="s">
        <v>338</v>
      </c>
      <c r="C8" s="219">
        <v>2012</v>
      </c>
      <c r="D8" s="219">
        <v>2013</v>
      </c>
      <c r="E8" s="219">
        <v>2014</v>
      </c>
      <c r="F8" s="219">
        <v>2015</v>
      </c>
      <c r="G8" s="219">
        <v>2016</v>
      </c>
      <c r="H8" s="219">
        <v>2017</v>
      </c>
      <c r="I8" s="219" t="s">
        <v>348</v>
      </c>
      <c r="J8" s="219" t="s">
        <v>349</v>
      </c>
    </row>
    <row r="9" spans="2:10" s="122" customFormat="1">
      <c r="B9" s="220" t="s">
        <v>339</v>
      </c>
      <c r="C9" s="235">
        <v>1.2332907707903262</v>
      </c>
      <c r="D9" s="235">
        <v>1.4329592922694425</v>
      </c>
      <c r="E9" s="235">
        <v>1.3892949173274323</v>
      </c>
      <c r="F9" s="236">
        <v>1.3159096012280675</v>
      </c>
      <c r="G9" s="236">
        <v>1.2761152817187726</v>
      </c>
      <c r="H9" s="236">
        <v>1.3746122586600522</v>
      </c>
      <c r="I9" s="236">
        <v>1.3927962624263059</v>
      </c>
      <c r="J9" s="236">
        <v>1.421318071236056</v>
      </c>
    </row>
    <row r="10" spans="2:10" s="122" customFormat="1">
      <c r="B10" s="220" t="s">
        <v>340</v>
      </c>
      <c r="C10" s="235">
        <v>0.43415410106517949</v>
      </c>
      <c r="D10" s="235">
        <v>0.8707057093840147</v>
      </c>
      <c r="E10" s="235">
        <v>0.85178571590735142</v>
      </c>
      <c r="F10" s="236">
        <v>0.80311907614550404</v>
      </c>
      <c r="G10" s="236">
        <v>1.5872831940388301</v>
      </c>
      <c r="H10" s="236">
        <v>0.97628473310936925</v>
      </c>
      <c r="I10" s="236">
        <v>0.73351896715332754</v>
      </c>
      <c r="J10" s="236">
        <v>0.80052074021314479</v>
      </c>
    </row>
    <row r="11" spans="2:10" s="122" customFormat="1">
      <c r="B11" s="220" t="s">
        <v>388</v>
      </c>
      <c r="C11" s="235">
        <v>1.3044420166840014</v>
      </c>
      <c r="D11" s="235">
        <v>1.1803139431455039</v>
      </c>
      <c r="E11" s="235">
        <v>1.3849030187005911</v>
      </c>
      <c r="F11" s="236">
        <v>1.236188203546384</v>
      </c>
      <c r="G11" s="236">
        <v>1.2855902804385906</v>
      </c>
      <c r="H11" s="236">
        <v>1.5225976457852166</v>
      </c>
      <c r="I11" s="236">
        <v>1.5884653509527216</v>
      </c>
      <c r="J11" s="236">
        <v>1.6414836974506748</v>
      </c>
    </row>
    <row r="12" spans="2:10" s="122" customFormat="1">
      <c r="B12" s="220" t="s">
        <v>341</v>
      </c>
      <c r="C12" s="235">
        <v>0.80476139561313542</v>
      </c>
      <c r="D12" s="235">
        <v>0.78467332596369943</v>
      </c>
      <c r="E12" s="235">
        <v>0.75285643885946807</v>
      </c>
      <c r="F12" s="236">
        <v>0.72458510208871951</v>
      </c>
      <c r="G12" s="236">
        <v>0.74356214299381873</v>
      </c>
      <c r="H12" s="236">
        <v>0.84586295943506451</v>
      </c>
      <c r="I12" s="236">
        <v>0.65588208288213534</v>
      </c>
      <c r="J12" s="236">
        <v>0.6338972570489062</v>
      </c>
    </row>
    <row r="13" spans="2:10" s="122" customFormat="1">
      <c r="B13" s="220" t="s">
        <v>342</v>
      </c>
      <c r="C13" s="235">
        <v>0.38036576281589696</v>
      </c>
      <c r="D13" s="235">
        <v>0.3677896181998585</v>
      </c>
      <c r="E13" s="235">
        <v>0.379417723500796</v>
      </c>
      <c r="F13" s="236">
        <v>0.41675677345750001</v>
      </c>
      <c r="G13" s="236">
        <v>0.38382584823616533</v>
      </c>
      <c r="H13" s="236">
        <v>0.3135849982565122</v>
      </c>
      <c r="I13" s="236">
        <v>0.17770473913358428</v>
      </c>
      <c r="J13" s="236">
        <v>0.15653637600857967</v>
      </c>
    </row>
    <row r="14" spans="2:10" s="122" customFormat="1">
      <c r="B14" s="220" t="s">
        <v>343</v>
      </c>
      <c r="C14" s="235">
        <v>0.67835204531649917</v>
      </c>
      <c r="D14" s="235">
        <v>0.71402697253504899</v>
      </c>
      <c r="E14" s="235">
        <v>0.74350308311739588</v>
      </c>
      <c r="F14" s="236">
        <v>0.64808163961010801</v>
      </c>
      <c r="G14" s="236">
        <v>0.75375360118468093</v>
      </c>
      <c r="H14" s="236">
        <v>0.91903534460653991</v>
      </c>
      <c r="I14" s="236">
        <v>1.0629673530472723</v>
      </c>
      <c r="J14" s="236">
        <v>1.1455939835452629</v>
      </c>
    </row>
    <row r="15" spans="2:10" s="122" customFormat="1">
      <c r="B15" s="220" t="s">
        <v>344</v>
      </c>
      <c r="C15" s="235">
        <v>0.5086749576753633</v>
      </c>
      <c r="D15" s="235">
        <v>0.52157975243793231</v>
      </c>
      <c r="E15" s="235">
        <v>0.76929530036901062</v>
      </c>
      <c r="F15" s="236">
        <v>0.7571941864206615</v>
      </c>
      <c r="G15" s="236">
        <v>0.61740682144465309</v>
      </c>
      <c r="H15" s="236">
        <v>0.55174868876630012</v>
      </c>
      <c r="I15" s="236">
        <v>0.93642758655311664</v>
      </c>
      <c r="J15" s="236">
        <v>1.0366842635891866</v>
      </c>
    </row>
    <row r="16" spans="2:10" s="122" customFormat="1">
      <c r="B16" s="220" t="s">
        <v>353</v>
      </c>
      <c r="C16" s="235">
        <v>0.10515110163616037</v>
      </c>
      <c r="D16" s="235">
        <v>0.11587400067119508</v>
      </c>
      <c r="E16" s="235">
        <v>9.3822151826323572E-2</v>
      </c>
      <c r="F16" s="236">
        <v>7.8205825634875659E-2</v>
      </c>
      <c r="G16" s="236">
        <v>7.6547765838641146E-2</v>
      </c>
      <c r="H16" s="236">
        <v>8.7883651485659423E-2</v>
      </c>
      <c r="I16" s="236">
        <v>0.35564552412270878</v>
      </c>
      <c r="J16" s="236">
        <v>0.43573047353355149</v>
      </c>
    </row>
    <row r="17" spans="2:10" s="122" customFormat="1">
      <c r="B17" s="220" t="s">
        <v>345</v>
      </c>
      <c r="C17" s="235">
        <v>1.3183596426489972</v>
      </c>
      <c r="D17" s="235">
        <v>1.1147836141482299</v>
      </c>
      <c r="E17" s="235">
        <v>1.1568758158358936</v>
      </c>
      <c r="F17" s="236">
        <v>0.99021672115016679</v>
      </c>
      <c r="G17" s="236">
        <v>0.88611120791052655</v>
      </c>
      <c r="H17" s="236">
        <v>0.87806521450978647</v>
      </c>
      <c r="I17" s="236">
        <v>0.66895109695742216</v>
      </c>
      <c r="J17" s="236">
        <v>0.5974310385881153</v>
      </c>
    </row>
    <row r="18" spans="2:10" s="122" customFormat="1">
      <c r="B18" s="224" t="s">
        <v>72</v>
      </c>
      <c r="C18" s="237">
        <v>0.85376294097070882</v>
      </c>
      <c r="D18" s="237">
        <v>0.82368982532145874</v>
      </c>
      <c r="E18" s="237">
        <v>0.87432315664275362</v>
      </c>
      <c r="F18" s="238">
        <v>0.80890351438444597</v>
      </c>
      <c r="G18" s="238">
        <v>0.83844623011099473</v>
      </c>
      <c r="H18" s="238">
        <v>0.94248331406719432</v>
      </c>
      <c r="I18" s="238">
        <v>1.0459253955804433</v>
      </c>
      <c r="J18" s="238">
        <v>1.1004910762525348</v>
      </c>
    </row>
    <row r="19" spans="2:10" s="122" customFormat="1">
      <c r="B19" s="128" t="s">
        <v>346</v>
      </c>
      <c r="C19" s="128"/>
      <c r="D19" s="128"/>
      <c r="E19" s="128"/>
      <c r="F19" s="128"/>
      <c r="G19" s="128"/>
      <c r="H19" s="128"/>
      <c r="I19" s="128"/>
      <c r="J19" s="128"/>
    </row>
    <row r="20" spans="2:10" s="122" customFormat="1" ht="27" customHeight="1">
      <c r="B20" s="268" t="s">
        <v>382</v>
      </c>
      <c r="C20" s="268"/>
      <c r="D20" s="268"/>
      <c r="E20" s="268"/>
      <c r="F20" s="268"/>
      <c r="G20" s="268"/>
      <c r="H20" s="268"/>
      <c r="I20" s="268"/>
      <c r="J20" s="268"/>
    </row>
    <row r="21" spans="2:10" s="122" customFormat="1" ht="28.5" customHeight="1">
      <c r="B21" s="268"/>
      <c r="C21" s="268"/>
      <c r="D21" s="268"/>
      <c r="E21" s="268"/>
      <c r="F21" s="268"/>
      <c r="G21" s="268"/>
      <c r="H21" s="268"/>
      <c r="I21" s="268"/>
      <c r="J21" s="268"/>
    </row>
    <row r="22" spans="2:10" s="122" customFormat="1">
      <c r="B22" s="216" t="s">
        <v>360</v>
      </c>
      <c r="C22" s="128"/>
      <c r="D22" s="128"/>
      <c r="E22" s="128"/>
      <c r="F22" s="128"/>
      <c r="G22" s="128"/>
      <c r="H22" s="128"/>
      <c r="I22" s="128"/>
      <c r="J22" s="128"/>
    </row>
    <row r="23" spans="2:10" s="122" customFormat="1">
      <c r="B23" s="128" t="s">
        <v>361</v>
      </c>
      <c r="C23" s="128"/>
      <c r="D23" s="128"/>
      <c r="E23" s="128"/>
      <c r="F23" s="128"/>
      <c r="G23" s="128"/>
      <c r="H23" s="128"/>
      <c r="I23" s="128"/>
      <c r="J23" s="128"/>
    </row>
    <row r="24" spans="2:10">
      <c r="B24" s="126" t="s">
        <v>347</v>
      </c>
    </row>
  </sheetData>
  <mergeCells count="1">
    <mergeCell ref="B20:J21"/>
  </mergeCells>
  <pageMargins left="0.7" right="0.7" top="0.75" bottom="0.75" header="0.3" footer="0.3"/>
  <pageSetup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L23"/>
  <sheetViews>
    <sheetView showGridLines="0" zoomScale="73" zoomScaleNormal="73" workbookViewId="0">
      <selection activeCell="B20" sqref="B20:J20"/>
    </sheetView>
  </sheetViews>
  <sheetFormatPr baseColWidth="10" defaultRowHeight="18.75"/>
  <cols>
    <col min="1" max="1" width="11.42578125" style="1"/>
    <col min="2" max="2" width="43.140625" style="1" customWidth="1"/>
    <col min="3" max="3" width="13.5703125" style="1" bestFit="1" customWidth="1"/>
    <col min="4" max="5" width="13.7109375" style="1" bestFit="1" customWidth="1"/>
    <col min="6" max="6" width="14.140625" style="1" bestFit="1" customWidth="1"/>
    <col min="7" max="7" width="13.42578125" style="1" bestFit="1" customWidth="1"/>
    <col min="8" max="8" width="14" style="1" bestFit="1" customWidth="1"/>
    <col min="9" max="9" width="15.7109375" style="1" customWidth="1"/>
    <col min="10" max="10" width="14" style="1" bestFit="1" customWidth="1"/>
    <col min="11" max="16384" width="11.42578125" style="1"/>
  </cols>
  <sheetData>
    <row r="6" spans="2:10" s="213" customFormat="1">
      <c r="B6" s="151" t="s">
        <v>362</v>
      </c>
      <c r="C6" s="130"/>
      <c r="D6" s="130"/>
      <c r="E6" s="130"/>
      <c r="F6" s="130"/>
      <c r="G6" s="130"/>
      <c r="H6" s="130"/>
      <c r="I6" s="130"/>
      <c r="J6" s="130"/>
    </row>
    <row r="7" spans="2:10" s="213" customFormat="1">
      <c r="B7" s="130" t="s">
        <v>277</v>
      </c>
      <c r="C7" s="130"/>
      <c r="D7" s="130"/>
      <c r="E7" s="130"/>
      <c r="F7" s="130"/>
      <c r="G7" s="130"/>
      <c r="H7" s="130"/>
      <c r="I7" s="130"/>
      <c r="J7" s="130"/>
    </row>
    <row r="8" spans="2:10" s="240" customFormat="1" ht="29.25" customHeight="1">
      <c r="B8" s="107" t="s">
        <v>338</v>
      </c>
      <c r="C8" s="219">
        <v>2012</v>
      </c>
      <c r="D8" s="219">
        <v>2013</v>
      </c>
      <c r="E8" s="219">
        <v>2014</v>
      </c>
      <c r="F8" s="219">
        <v>2015</v>
      </c>
      <c r="G8" s="219">
        <v>2016</v>
      </c>
      <c r="H8" s="219">
        <v>2017</v>
      </c>
      <c r="I8" s="219" t="s">
        <v>348</v>
      </c>
      <c r="J8" s="219" t="s">
        <v>349</v>
      </c>
    </row>
    <row r="9" spans="2:10" s="213" customFormat="1">
      <c r="B9" s="220" t="s">
        <v>339</v>
      </c>
      <c r="C9" s="228">
        <v>4868.0836060000001</v>
      </c>
      <c r="D9" s="228">
        <v>4667.1375310000003</v>
      </c>
      <c r="E9" s="229">
        <v>5734.5933509999995</v>
      </c>
      <c r="F9" s="229">
        <v>5430.7758329999997</v>
      </c>
      <c r="G9" s="229">
        <v>6069.480732</v>
      </c>
      <c r="H9" s="229">
        <v>6739.9094660000001</v>
      </c>
      <c r="I9" s="229">
        <v>4110.4095345000005</v>
      </c>
      <c r="J9" s="229">
        <v>3997.5354026140144</v>
      </c>
    </row>
    <row r="10" spans="2:10" s="213" customFormat="1">
      <c r="B10" s="220" t="s">
        <v>340</v>
      </c>
      <c r="C10" s="228">
        <v>90.483107000000004</v>
      </c>
      <c r="D10" s="228">
        <v>48.765417999999997</v>
      </c>
      <c r="E10" s="229">
        <v>59.13533799999999</v>
      </c>
      <c r="F10" s="229">
        <v>64.760282000000004</v>
      </c>
      <c r="G10" s="229">
        <v>64.618694000000005</v>
      </c>
      <c r="H10" s="229">
        <v>52.944668</v>
      </c>
      <c r="I10" s="229">
        <v>128.14162890999972</v>
      </c>
      <c r="J10" s="229">
        <v>136.65475998048876</v>
      </c>
    </row>
    <row r="11" spans="2:10" s="213" customFormat="1">
      <c r="B11" s="220" t="s">
        <v>350</v>
      </c>
      <c r="C11" s="228">
        <v>36607.351115999998</v>
      </c>
      <c r="D11" s="228">
        <v>36068.689266000001</v>
      </c>
      <c r="E11" s="229">
        <v>39436.489697000055</v>
      </c>
      <c r="F11" s="229">
        <v>37654.994581999999</v>
      </c>
      <c r="G11" s="229">
        <v>40135.040396999997</v>
      </c>
      <c r="H11" s="229">
        <v>41384.400000000001</v>
      </c>
      <c r="I11" s="229">
        <v>47206.963624809403</v>
      </c>
      <c r="J11" s="229">
        <v>49295.26186542357</v>
      </c>
    </row>
    <row r="12" spans="2:10" s="213" customFormat="1">
      <c r="B12" s="220" t="s">
        <v>341</v>
      </c>
      <c r="C12" s="228">
        <v>60911.812791000004</v>
      </c>
      <c r="D12" s="228">
        <v>66100.018979999993</v>
      </c>
      <c r="E12" s="229">
        <v>64658.833429000108</v>
      </c>
      <c r="F12" s="229">
        <v>66985.429342000003</v>
      </c>
      <c r="G12" s="229">
        <v>67582.522821000006</v>
      </c>
      <c r="H12" s="229">
        <v>68406.01999999999</v>
      </c>
      <c r="I12" s="229">
        <v>24987.09003025938</v>
      </c>
      <c r="J12" s="229">
        <v>21559.818912182662</v>
      </c>
    </row>
    <row r="13" spans="2:10" s="213" customFormat="1">
      <c r="B13" s="220" t="s">
        <v>342</v>
      </c>
      <c r="C13" s="228">
        <v>6506.293592</v>
      </c>
      <c r="D13" s="228">
        <v>6163.2766150000007</v>
      </c>
      <c r="E13" s="229">
        <v>6284.1984280000115</v>
      </c>
      <c r="F13" s="229">
        <v>6215.2478979999996</v>
      </c>
      <c r="G13" s="229">
        <v>5247.107051</v>
      </c>
      <c r="H13" s="229">
        <v>5085.6100000000006</v>
      </c>
      <c r="I13" s="229">
        <v>2609.4466549100002</v>
      </c>
      <c r="J13" s="229">
        <v>2259.6094606007218</v>
      </c>
    </row>
    <row r="14" spans="2:10" s="213" customFormat="1">
      <c r="B14" s="220" t="s">
        <v>343</v>
      </c>
      <c r="C14" s="228">
        <v>11331.828460000001</v>
      </c>
      <c r="D14" s="228">
        <v>11917.445241000001</v>
      </c>
      <c r="E14" s="229">
        <v>12732.630329000003</v>
      </c>
      <c r="F14" s="229">
        <v>14354.5108</v>
      </c>
      <c r="G14" s="229">
        <v>14041.557798</v>
      </c>
      <c r="H14" s="229">
        <v>14219.86</v>
      </c>
      <c r="I14" s="229">
        <v>13945.71168498999</v>
      </c>
      <c r="J14" s="229">
        <v>14507.22798254637</v>
      </c>
    </row>
    <row r="15" spans="2:10" s="213" customFormat="1">
      <c r="B15" s="220" t="s">
        <v>344</v>
      </c>
      <c r="C15" s="228">
        <v>7913.9547519999996</v>
      </c>
      <c r="D15" s="228">
        <v>8358.9965360000006</v>
      </c>
      <c r="E15" s="229">
        <v>10258.500665000029</v>
      </c>
      <c r="F15" s="229">
        <v>10355.188188</v>
      </c>
      <c r="G15" s="229">
        <v>8539.0594689999998</v>
      </c>
      <c r="H15" s="229">
        <v>8914.16</v>
      </c>
      <c r="I15" s="229">
        <v>6275.0683543499699</v>
      </c>
      <c r="J15" s="229">
        <v>6090.8437823401719</v>
      </c>
    </row>
    <row r="16" spans="2:10" s="213" customFormat="1">
      <c r="B16" s="220" t="s">
        <v>353</v>
      </c>
      <c r="C16" s="228">
        <v>2132.4028229999999</v>
      </c>
      <c r="D16" s="228">
        <v>2181.2770559999999</v>
      </c>
      <c r="E16" s="229">
        <v>2287.0343080000021</v>
      </c>
      <c r="F16" s="229">
        <v>2725.6332259999999</v>
      </c>
      <c r="G16" s="229">
        <v>2590.7211080000002</v>
      </c>
      <c r="H16" s="229">
        <v>2867.15</v>
      </c>
      <c r="I16" s="229">
        <v>3675.4115737099942</v>
      </c>
      <c r="J16" s="229">
        <v>4119.5659531176898</v>
      </c>
    </row>
    <row r="17" spans="2:12" s="213" customFormat="1">
      <c r="B17" s="220" t="s">
        <v>345</v>
      </c>
      <c r="C17" s="228">
        <v>1816.672806</v>
      </c>
      <c r="D17" s="228">
        <v>1711.359608</v>
      </c>
      <c r="E17" s="229">
        <v>1933.9117979999971</v>
      </c>
      <c r="F17" s="229">
        <v>1803.0882099999999</v>
      </c>
      <c r="G17" s="229">
        <v>1683.806071</v>
      </c>
      <c r="H17" s="229">
        <v>1700.25</v>
      </c>
      <c r="I17" s="229">
        <v>2420.6550845599882</v>
      </c>
      <c r="J17" s="229">
        <v>2567.3021517957504</v>
      </c>
    </row>
    <row r="18" spans="2:12" s="213" customFormat="1">
      <c r="B18" s="224" t="s">
        <v>72</v>
      </c>
      <c r="C18" s="231">
        <v>132178.88305300003</v>
      </c>
      <c r="D18" s="231">
        <v>137216.96625099998</v>
      </c>
      <c r="E18" s="231">
        <v>143385.32734300019</v>
      </c>
      <c r="F18" s="231">
        <v>145589.62836100001</v>
      </c>
      <c r="G18" s="231">
        <v>145953.91414099999</v>
      </c>
      <c r="H18" s="231">
        <v>149370.30413399998</v>
      </c>
      <c r="I18" s="231">
        <v>105358.89817099873</v>
      </c>
      <c r="J18" s="231">
        <v>104533.82027060143</v>
      </c>
    </row>
    <row r="19" spans="2:12" s="213" customFormat="1">
      <c r="B19" s="216" t="s">
        <v>346</v>
      </c>
      <c r="C19" s="216"/>
      <c r="D19" s="216"/>
      <c r="E19" s="216"/>
      <c r="F19" s="216"/>
      <c r="G19" s="216"/>
      <c r="H19" s="216"/>
      <c r="I19" s="216"/>
      <c r="J19" s="241"/>
    </row>
    <row r="20" spans="2:12" s="213" customFormat="1" ht="35.25" customHeight="1">
      <c r="B20" s="271" t="s">
        <v>384</v>
      </c>
      <c r="C20" s="271"/>
      <c r="D20" s="271"/>
      <c r="E20" s="271"/>
      <c r="F20" s="271"/>
      <c r="G20" s="271"/>
      <c r="H20" s="271"/>
      <c r="I20" s="271"/>
      <c r="J20" s="271"/>
    </row>
    <row r="21" spans="2:12" s="213" customFormat="1">
      <c r="B21" s="216" t="s">
        <v>360</v>
      </c>
      <c r="C21" s="216"/>
      <c r="D21" s="216"/>
      <c r="E21" s="216"/>
      <c r="F21" s="216"/>
      <c r="G21" s="216"/>
      <c r="H21" s="216"/>
      <c r="I21" s="216"/>
      <c r="J21" s="216"/>
    </row>
    <row r="22" spans="2:12" s="213" customFormat="1">
      <c r="B22" s="128" t="s">
        <v>361</v>
      </c>
      <c r="C22" s="242"/>
      <c r="D22" s="242"/>
      <c r="E22" s="242"/>
      <c r="F22" s="242"/>
      <c r="G22" s="242"/>
      <c r="H22" s="242"/>
      <c r="I22" s="242"/>
      <c r="J22" s="242"/>
      <c r="K22" s="215"/>
      <c r="L22" s="215"/>
    </row>
    <row r="23" spans="2:12">
      <c r="B23" s="126" t="s">
        <v>347</v>
      </c>
    </row>
  </sheetData>
  <mergeCells count="1">
    <mergeCell ref="B20:J20"/>
  </mergeCell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29"/>
  <sheetViews>
    <sheetView zoomScale="68" zoomScaleNormal="68" workbookViewId="0">
      <selection activeCell="A7" sqref="A7"/>
    </sheetView>
  </sheetViews>
  <sheetFormatPr baseColWidth="10" defaultRowHeight="18.75"/>
  <cols>
    <col min="1" max="1" width="89.7109375" style="115" customWidth="1"/>
    <col min="2" max="4" width="14.7109375" style="115" customWidth="1"/>
    <col min="5" max="5" width="16.7109375" style="115" customWidth="1"/>
    <col min="6" max="6" width="14.7109375" style="115" customWidth="1"/>
    <col min="7" max="7" width="16.5703125" style="115" customWidth="1"/>
    <col min="8" max="8" width="14.7109375" style="115" customWidth="1"/>
    <col min="9" max="9" width="14.5703125" style="115" customWidth="1"/>
    <col min="10" max="10" width="14.28515625" style="115" customWidth="1"/>
    <col min="11" max="11" width="12.5703125" style="115" customWidth="1"/>
    <col min="12" max="16384" width="11.42578125" style="115"/>
  </cols>
  <sheetData>
    <row r="4" spans="1:11">
      <c r="A4" s="187"/>
    </row>
    <row r="5" spans="1:11">
      <c r="A5" s="129" t="s">
        <v>375</v>
      </c>
      <c r="B5" s="130"/>
      <c r="C5" s="130"/>
      <c r="D5" s="130"/>
      <c r="E5" s="130"/>
      <c r="F5" s="130"/>
      <c r="G5" s="130"/>
      <c r="H5" s="130"/>
      <c r="I5" s="129"/>
      <c r="J5" s="129"/>
      <c r="K5" s="129"/>
    </row>
    <row r="6" spans="1:11">
      <c r="A6" s="131" t="s">
        <v>393</v>
      </c>
      <c r="B6" s="130"/>
      <c r="C6" s="130"/>
      <c r="D6" s="130"/>
      <c r="E6" s="130"/>
      <c r="F6" s="130"/>
      <c r="G6" s="130"/>
      <c r="H6" s="130"/>
      <c r="I6" s="129"/>
      <c r="J6" s="129"/>
      <c r="K6" s="129"/>
    </row>
    <row r="7" spans="1:11">
      <c r="A7" s="191" t="s">
        <v>314</v>
      </c>
      <c r="B7" s="272">
        <v>2010</v>
      </c>
      <c r="C7" s="272">
        <v>2011</v>
      </c>
      <c r="D7" s="272">
        <v>2012</v>
      </c>
      <c r="E7" s="272">
        <v>2013</v>
      </c>
      <c r="F7" s="272">
        <v>2014</v>
      </c>
      <c r="G7" s="272">
        <v>2015</v>
      </c>
      <c r="H7" s="272">
        <v>2016</v>
      </c>
      <c r="I7" s="272">
        <v>2017</v>
      </c>
      <c r="J7" s="272">
        <v>2018</v>
      </c>
      <c r="K7" s="272">
        <v>2019</v>
      </c>
    </row>
    <row r="8" spans="1:11">
      <c r="A8" s="192" t="s">
        <v>315</v>
      </c>
      <c r="B8" s="273"/>
      <c r="C8" s="273"/>
      <c r="D8" s="273"/>
      <c r="E8" s="273"/>
      <c r="F8" s="273"/>
      <c r="G8" s="273"/>
      <c r="H8" s="273"/>
      <c r="I8" s="273"/>
      <c r="J8" s="273"/>
      <c r="K8" s="273"/>
    </row>
    <row r="9" spans="1:11">
      <c r="A9" s="90" t="s">
        <v>316</v>
      </c>
      <c r="B9" s="193"/>
      <c r="C9" s="44"/>
      <c r="D9" s="193"/>
      <c r="E9" s="44"/>
      <c r="F9" s="193"/>
      <c r="G9" s="193"/>
      <c r="H9" s="193"/>
      <c r="I9" s="45"/>
      <c r="J9" s="45"/>
      <c r="K9" s="45"/>
    </row>
    <row r="10" spans="1:11" ht="20.25">
      <c r="A10" s="155" t="s">
        <v>333</v>
      </c>
      <c r="B10" s="201" t="s">
        <v>254</v>
      </c>
      <c r="C10" s="195">
        <v>7960892.4678959996</v>
      </c>
      <c r="D10" s="198" t="s">
        <v>254</v>
      </c>
      <c r="E10" s="198">
        <v>10074587.683904</v>
      </c>
      <c r="F10" s="198" t="s">
        <v>254</v>
      </c>
      <c r="G10" s="198" t="s">
        <v>254</v>
      </c>
      <c r="H10" s="198" t="s">
        <v>254</v>
      </c>
      <c r="I10" s="195" t="s">
        <v>254</v>
      </c>
      <c r="J10" s="198" t="s">
        <v>254</v>
      </c>
      <c r="K10" s="198" t="s">
        <v>254</v>
      </c>
    </row>
    <row r="11" spans="1:11">
      <c r="A11" s="90" t="s">
        <v>317</v>
      </c>
      <c r="B11" s="202" t="s">
        <v>254</v>
      </c>
      <c r="C11" s="196">
        <v>7960892.4678959996</v>
      </c>
      <c r="D11" s="199" t="s">
        <v>254</v>
      </c>
      <c r="E11" s="199">
        <v>10074587.683904</v>
      </c>
      <c r="F11" s="199" t="s">
        <v>254</v>
      </c>
      <c r="G11" s="199" t="s">
        <v>254</v>
      </c>
      <c r="H11" s="199" t="s">
        <v>254</v>
      </c>
      <c r="I11" s="196" t="s">
        <v>254</v>
      </c>
      <c r="J11" s="199" t="s">
        <v>254</v>
      </c>
      <c r="K11" s="199" t="s">
        <v>254</v>
      </c>
    </row>
    <row r="12" spans="1:11">
      <c r="A12" s="155"/>
      <c r="B12" s="201"/>
      <c r="C12" s="195"/>
      <c r="D12" s="198"/>
      <c r="E12" s="198"/>
      <c r="F12" s="198"/>
      <c r="G12" s="198"/>
      <c r="H12" s="198"/>
      <c r="I12" s="196"/>
      <c r="J12" s="199"/>
      <c r="K12" s="199"/>
    </row>
    <row r="13" spans="1:11">
      <c r="A13" s="90" t="s">
        <v>318</v>
      </c>
      <c r="B13" s="201"/>
      <c r="C13" s="195"/>
      <c r="D13" s="198"/>
      <c r="E13" s="198"/>
      <c r="F13" s="198"/>
      <c r="G13" s="198"/>
      <c r="H13" s="198"/>
      <c r="I13" s="196"/>
      <c r="J13" s="199"/>
      <c r="K13" s="199"/>
    </row>
    <row r="14" spans="1:11">
      <c r="A14" s="155" t="s">
        <v>319</v>
      </c>
      <c r="B14" s="201"/>
      <c r="C14" s="195"/>
      <c r="D14" s="198"/>
      <c r="E14" s="198"/>
      <c r="F14" s="198"/>
      <c r="G14" s="198"/>
      <c r="H14" s="198"/>
      <c r="I14" s="195"/>
      <c r="J14" s="198"/>
      <c r="K14" s="198"/>
    </row>
    <row r="15" spans="1:11" ht="20.25">
      <c r="A15" s="155" t="s">
        <v>334</v>
      </c>
      <c r="B15" s="201">
        <v>626460.47100000002</v>
      </c>
      <c r="C15" s="195">
        <v>432000</v>
      </c>
      <c r="D15" s="198">
        <v>448300</v>
      </c>
      <c r="E15" s="198">
        <v>587000</v>
      </c>
      <c r="F15" s="198">
        <v>819000</v>
      </c>
      <c r="G15" s="198">
        <v>503000</v>
      </c>
      <c r="H15" s="198">
        <v>666477.48800000001</v>
      </c>
      <c r="I15" s="195">
        <v>205554.94400000002</v>
      </c>
      <c r="J15" s="198">
        <f>154.716255*1000</f>
        <v>154716.25499999998</v>
      </c>
      <c r="K15" s="198">
        <v>0</v>
      </c>
    </row>
    <row r="16" spans="1:11">
      <c r="A16" s="155" t="s">
        <v>320</v>
      </c>
      <c r="B16" s="201">
        <v>334256.81200000009</v>
      </c>
      <c r="C16" s="195">
        <v>305074.43900000001</v>
      </c>
      <c r="D16" s="198">
        <v>317000</v>
      </c>
      <c r="E16" s="198">
        <v>279200.00000000006</v>
      </c>
      <c r="F16" s="198">
        <v>350000</v>
      </c>
      <c r="G16" s="198">
        <v>110000</v>
      </c>
      <c r="H16" s="198">
        <v>0</v>
      </c>
      <c r="I16" s="195">
        <v>0</v>
      </c>
      <c r="J16" s="198">
        <v>0</v>
      </c>
      <c r="K16" s="198">
        <v>0</v>
      </c>
    </row>
    <row r="17" spans="1:11">
      <c r="A17" s="155" t="s">
        <v>321</v>
      </c>
      <c r="B17" s="201">
        <v>0</v>
      </c>
      <c r="C17" s="195">
        <v>0</v>
      </c>
      <c r="D17" s="198">
        <v>0</v>
      </c>
      <c r="E17" s="198">
        <v>0</v>
      </c>
      <c r="F17" s="198">
        <v>2987000</v>
      </c>
      <c r="G17" s="198">
        <v>3432034.8388499999</v>
      </c>
      <c r="H17" s="198">
        <v>1306812.6274699999</v>
      </c>
      <c r="I17" s="195">
        <f>2451217861.7/1000</f>
        <v>2451217.8616999998</v>
      </c>
      <c r="J17" s="198">
        <f>2115114998.76/1000</f>
        <v>2115114.9987599999</v>
      </c>
      <c r="K17" s="198">
        <f>381170755/1000</f>
        <v>381170.755</v>
      </c>
    </row>
    <row r="18" spans="1:11">
      <c r="A18" s="90" t="s">
        <v>322</v>
      </c>
      <c r="B18" s="202">
        <v>960717.28300000005</v>
      </c>
      <c r="C18" s="196">
        <v>737074.43900000001</v>
      </c>
      <c r="D18" s="199">
        <v>765300</v>
      </c>
      <c r="E18" s="199">
        <v>866200</v>
      </c>
      <c r="F18" s="199">
        <v>4156000</v>
      </c>
      <c r="G18" s="199">
        <v>4045034.8388499999</v>
      </c>
      <c r="H18" s="199">
        <v>1973290.1154700001</v>
      </c>
      <c r="I18" s="196">
        <v>2656772.8056999999</v>
      </c>
      <c r="J18" s="199">
        <v>2269831.2537599998</v>
      </c>
      <c r="K18" s="199">
        <v>381170.755</v>
      </c>
    </row>
    <row r="19" spans="1:11">
      <c r="A19" s="155"/>
      <c r="B19" s="201"/>
      <c r="C19" s="195"/>
      <c r="D19" s="198"/>
      <c r="E19" s="198"/>
      <c r="F19" s="198"/>
      <c r="G19" s="198"/>
      <c r="H19" s="198"/>
      <c r="I19" s="196"/>
      <c r="J19" s="199"/>
      <c r="K19" s="199"/>
    </row>
    <row r="20" spans="1:11">
      <c r="A20" s="90" t="s">
        <v>72</v>
      </c>
      <c r="B20" s="201"/>
      <c r="C20" s="195"/>
      <c r="D20" s="198"/>
      <c r="E20" s="198"/>
      <c r="F20" s="198"/>
      <c r="G20" s="198"/>
      <c r="H20" s="198"/>
      <c r="I20" s="196"/>
      <c r="J20" s="199"/>
      <c r="K20" s="199"/>
    </row>
    <row r="21" spans="1:11" ht="20.25">
      <c r="A21" s="155" t="s">
        <v>335</v>
      </c>
      <c r="B21" s="201" t="s">
        <v>254</v>
      </c>
      <c r="C21" s="195">
        <f>C11</f>
        <v>7960892.4678959996</v>
      </c>
      <c r="D21" s="198" t="s">
        <v>254</v>
      </c>
      <c r="E21" s="198">
        <f>E11</f>
        <v>10074587.683904</v>
      </c>
      <c r="F21" s="198" t="s">
        <v>254</v>
      </c>
      <c r="G21" s="198" t="s">
        <v>254</v>
      </c>
      <c r="H21" s="198" t="s">
        <v>254</v>
      </c>
      <c r="I21" s="195" t="s">
        <v>254</v>
      </c>
      <c r="J21" s="198" t="s">
        <v>254</v>
      </c>
      <c r="K21" s="198" t="s">
        <v>254</v>
      </c>
    </row>
    <row r="22" spans="1:11">
      <c r="A22" s="155" t="s">
        <v>323</v>
      </c>
      <c r="B22" s="201">
        <f t="shared" ref="B22:I22" si="0">B18</f>
        <v>960717.28300000005</v>
      </c>
      <c r="C22" s="195">
        <f t="shared" si="0"/>
        <v>737074.43900000001</v>
      </c>
      <c r="D22" s="198">
        <f t="shared" si="0"/>
        <v>765300</v>
      </c>
      <c r="E22" s="198">
        <f t="shared" si="0"/>
        <v>866200</v>
      </c>
      <c r="F22" s="198">
        <f t="shared" si="0"/>
        <v>4156000</v>
      </c>
      <c r="G22" s="198">
        <f t="shared" si="0"/>
        <v>4045034.8388499999</v>
      </c>
      <c r="H22" s="198">
        <f t="shared" si="0"/>
        <v>1973290.1154700001</v>
      </c>
      <c r="I22" s="195">
        <f t="shared" si="0"/>
        <v>2656772.8056999999</v>
      </c>
      <c r="J22" s="198">
        <v>2269831.2537599998</v>
      </c>
      <c r="K22" s="198">
        <f>+K17</f>
        <v>381170.755</v>
      </c>
    </row>
    <row r="23" spans="1:11">
      <c r="A23" s="91" t="s">
        <v>324</v>
      </c>
      <c r="B23" s="203" t="s">
        <v>254</v>
      </c>
      <c r="C23" s="197">
        <v>8697966.9068959989</v>
      </c>
      <c r="D23" s="200" t="s">
        <v>254</v>
      </c>
      <c r="E23" s="200">
        <v>10940787.683904</v>
      </c>
      <c r="F23" s="200" t="s">
        <v>254</v>
      </c>
      <c r="G23" s="200" t="s">
        <v>254</v>
      </c>
      <c r="H23" s="200" t="s">
        <v>254</v>
      </c>
      <c r="I23" s="197" t="s">
        <v>254</v>
      </c>
      <c r="J23" s="200" t="s">
        <v>254</v>
      </c>
      <c r="K23" s="200" t="s">
        <v>254</v>
      </c>
    </row>
    <row r="24" spans="1:11" ht="19.5" customHeight="1">
      <c r="A24" s="194" t="s">
        <v>325</v>
      </c>
      <c r="B24" s="186"/>
      <c r="D24" s="186"/>
      <c r="F24" s="186"/>
      <c r="G24" s="186"/>
      <c r="H24" s="186"/>
    </row>
    <row r="25" spans="1:11" ht="19.5" customHeight="1">
      <c r="A25" s="194" t="s">
        <v>297</v>
      </c>
      <c r="C25" s="186"/>
      <c r="E25" s="186"/>
      <c r="F25" s="189"/>
      <c r="G25" s="189"/>
      <c r="H25" s="186"/>
    </row>
    <row r="26" spans="1:11" ht="19.5" customHeight="1">
      <c r="A26" s="194" t="s">
        <v>326</v>
      </c>
      <c r="B26" s="186"/>
      <c r="D26" s="186"/>
      <c r="F26" s="189"/>
      <c r="G26" s="189"/>
      <c r="H26" s="186"/>
    </row>
    <row r="27" spans="1:11" ht="19.5" customHeight="1">
      <c r="A27" s="194" t="s">
        <v>374</v>
      </c>
      <c r="B27" s="186"/>
      <c r="D27" s="186"/>
      <c r="F27" s="189"/>
      <c r="G27" s="189"/>
      <c r="H27" s="186"/>
    </row>
    <row r="28" spans="1:11" ht="19.5" customHeight="1">
      <c r="A28" s="194" t="s">
        <v>327</v>
      </c>
      <c r="B28" s="189"/>
      <c r="C28" s="190"/>
      <c r="D28" s="189"/>
      <c r="E28" s="190"/>
      <c r="H28" s="189"/>
      <c r="I28" s="190"/>
    </row>
    <row r="29" spans="1:11" ht="19.5" customHeight="1">
      <c r="A29" s="114" t="s">
        <v>336</v>
      </c>
      <c r="B29" s="189"/>
      <c r="C29" s="190"/>
      <c r="D29" s="189"/>
      <c r="E29" s="190"/>
      <c r="H29" s="189"/>
      <c r="I29" s="190"/>
    </row>
  </sheetData>
  <mergeCells count="10">
    <mergeCell ref="H7:H8"/>
    <mergeCell ref="I7:I8"/>
    <mergeCell ref="J7:J8"/>
    <mergeCell ref="K7:K8"/>
    <mergeCell ref="B7:B8"/>
    <mergeCell ref="C7:C8"/>
    <mergeCell ref="D7:D8"/>
    <mergeCell ref="E7:E8"/>
    <mergeCell ref="F7:F8"/>
    <mergeCell ref="G7:G8"/>
  </mergeCells>
  <pageMargins left="0.7" right="0.7" top="0.75" bottom="0.75" header="0.3" footer="0.3"/>
  <pageSetup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K32"/>
  <sheetViews>
    <sheetView zoomScale="69" zoomScaleNormal="69" workbookViewId="0">
      <selection activeCell="A8" sqref="A8"/>
    </sheetView>
  </sheetViews>
  <sheetFormatPr baseColWidth="10" defaultRowHeight="18.75"/>
  <cols>
    <col min="1" max="1" width="84.5703125" style="115" customWidth="1"/>
    <col min="2" max="8" width="14.7109375" style="115" customWidth="1"/>
    <col min="9" max="9" width="14.5703125" style="115" customWidth="1"/>
    <col min="10" max="10" width="14.28515625" style="115" bestFit="1" customWidth="1"/>
    <col min="11" max="11" width="12.5703125" style="115" customWidth="1"/>
    <col min="12" max="16384" width="11.42578125" style="115"/>
  </cols>
  <sheetData>
    <row r="5" spans="1:11">
      <c r="A5" s="187"/>
    </row>
    <row r="6" spans="1:11">
      <c r="A6" s="129" t="s">
        <v>376</v>
      </c>
      <c r="B6" s="130"/>
      <c r="C6" s="130"/>
      <c r="D6" s="130"/>
      <c r="E6" s="130"/>
      <c r="F6" s="130"/>
      <c r="G6" s="130"/>
      <c r="H6" s="130"/>
      <c r="I6" s="129"/>
      <c r="J6" s="129"/>
      <c r="K6" s="129"/>
    </row>
    <row r="7" spans="1:11">
      <c r="A7" s="131" t="s">
        <v>394</v>
      </c>
      <c r="B7" s="130"/>
      <c r="C7" s="130"/>
      <c r="D7" s="130"/>
      <c r="E7" s="130"/>
      <c r="F7" s="130"/>
      <c r="G7" s="130"/>
      <c r="H7" s="130"/>
      <c r="I7" s="129"/>
      <c r="J7" s="129"/>
      <c r="K7" s="129"/>
    </row>
    <row r="8" spans="1:11">
      <c r="A8" s="191" t="s">
        <v>314</v>
      </c>
      <c r="B8" s="272">
        <v>2010</v>
      </c>
      <c r="C8" s="272">
        <v>2011</v>
      </c>
      <c r="D8" s="272">
        <v>2012</v>
      </c>
      <c r="E8" s="272">
        <v>2013</v>
      </c>
      <c r="F8" s="272">
        <v>2014</v>
      </c>
      <c r="G8" s="272">
        <v>2015</v>
      </c>
      <c r="H8" s="272">
        <v>2016</v>
      </c>
      <c r="I8" s="272">
        <v>2017</v>
      </c>
      <c r="J8" s="272">
        <v>2018</v>
      </c>
      <c r="K8" s="272">
        <v>2019</v>
      </c>
    </row>
    <row r="9" spans="1:11">
      <c r="A9" s="192" t="s">
        <v>315</v>
      </c>
      <c r="B9" s="273"/>
      <c r="C9" s="273"/>
      <c r="D9" s="273"/>
      <c r="E9" s="273"/>
      <c r="F9" s="273"/>
      <c r="G9" s="273"/>
      <c r="H9" s="273"/>
      <c r="I9" s="273"/>
      <c r="J9" s="273"/>
      <c r="K9" s="273"/>
    </row>
    <row r="10" spans="1:11">
      <c r="A10" s="90" t="s">
        <v>316</v>
      </c>
      <c r="B10" s="193"/>
      <c r="C10" s="44"/>
      <c r="D10" s="193"/>
      <c r="E10" s="44"/>
      <c r="F10" s="193"/>
      <c r="G10" s="193"/>
      <c r="H10" s="193"/>
      <c r="I10" s="45"/>
      <c r="J10" s="45"/>
      <c r="K10" s="45"/>
    </row>
    <row r="11" spans="1:11" ht="20.25">
      <c r="A11" s="155" t="s">
        <v>333</v>
      </c>
      <c r="B11" s="198" t="s">
        <v>254</v>
      </c>
      <c r="C11" s="195">
        <v>11046130.776247505</v>
      </c>
      <c r="D11" s="198" t="s">
        <v>254</v>
      </c>
      <c r="E11" s="195">
        <v>13224431.182465266</v>
      </c>
      <c r="F11" s="198" t="s">
        <v>254</v>
      </c>
      <c r="G11" s="195" t="s">
        <v>254</v>
      </c>
      <c r="H11" s="195" t="s">
        <v>254</v>
      </c>
      <c r="I11" s="195" t="s">
        <v>254</v>
      </c>
      <c r="J11" s="195" t="s">
        <v>254</v>
      </c>
      <c r="K11" s="195" t="s">
        <v>254</v>
      </c>
    </row>
    <row r="12" spans="1:11">
      <c r="A12" s="90" t="s">
        <v>317</v>
      </c>
      <c r="B12" s="199" t="s">
        <v>254</v>
      </c>
      <c r="C12" s="196">
        <v>11046130.776247505</v>
      </c>
      <c r="D12" s="199" t="s">
        <v>254</v>
      </c>
      <c r="E12" s="196">
        <v>13224431.182465266</v>
      </c>
      <c r="F12" s="199" t="s">
        <v>254</v>
      </c>
      <c r="G12" s="196" t="s">
        <v>254</v>
      </c>
      <c r="H12" s="196" t="s">
        <v>254</v>
      </c>
      <c r="I12" s="196" t="s">
        <v>254</v>
      </c>
      <c r="J12" s="196" t="s">
        <v>254</v>
      </c>
      <c r="K12" s="196" t="s">
        <v>254</v>
      </c>
    </row>
    <row r="13" spans="1:11">
      <c r="A13" s="155"/>
      <c r="B13" s="198"/>
      <c r="C13" s="195"/>
      <c r="D13" s="198"/>
      <c r="E13" s="195"/>
      <c r="F13" s="198"/>
      <c r="G13" s="195"/>
      <c r="H13" s="195"/>
      <c r="I13" s="196"/>
      <c r="J13" s="196"/>
      <c r="K13" s="196"/>
    </row>
    <row r="14" spans="1:11">
      <c r="A14" s="90" t="s">
        <v>318</v>
      </c>
      <c r="B14" s="198"/>
      <c r="C14" s="195"/>
      <c r="D14" s="198"/>
      <c r="E14" s="195"/>
      <c r="F14" s="198"/>
      <c r="G14" s="195"/>
      <c r="H14" s="195"/>
      <c r="I14" s="196"/>
      <c r="J14" s="196"/>
      <c r="K14" s="196"/>
    </row>
    <row r="15" spans="1:11">
      <c r="A15" s="155" t="s">
        <v>319</v>
      </c>
      <c r="B15" s="198"/>
      <c r="C15" s="195"/>
      <c r="D15" s="198"/>
      <c r="E15" s="195"/>
      <c r="F15" s="198"/>
      <c r="G15" s="195"/>
      <c r="H15" s="195"/>
      <c r="I15" s="195"/>
      <c r="J15" s="195"/>
      <c r="K15" s="195"/>
    </row>
    <row r="16" spans="1:11" ht="20.25">
      <c r="A16" s="155" t="s">
        <v>334</v>
      </c>
      <c r="B16" s="198">
        <v>919766.21702506358</v>
      </c>
      <c r="C16" s="195">
        <v>599421.29787366721</v>
      </c>
      <c r="D16" s="198">
        <v>597444.57583353901</v>
      </c>
      <c r="E16" s="195">
        <v>770526.92851237103</v>
      </c>
      <c r="F16" s="198">
        <v>1029457.94855805</v>
      </c>
      <c r="G16" s="195">
        <v>614845.99476988357</v>
      </c>
      <c r="H16" s="195">
        <v>771648.89928755851</v>
      </c>
      <c r="I16" s="195">
        <v>222952.88120038068</v>
      </c>
      <c r="J16" s="195">
        <v>159911.13502278193</v>
      </c>
      <c r="K16" s="195">
        <v>0</v>
      </c>
    </row>
    <row r="17" spans="1:11">
      <c r="A17" s="155" t="s">
        <v>320</v>
      </c>
      <c r="B17" s="198">
        <v>490754.22587692365</v>
      </c>
      <c r="C17" s="195">
        <v>423305.82447560399</v>
      </c>
      <c r="D17" s="198">
        <v>422462.48168465734</v>
      </c>
      <c r="E17" s="195">
        <v>366492.53567402734</v>
      </c>
      <c r="F17" s="198">
        <v>439939.29425557691</v>
      </c>
      <c r="G17" s="195">
        <v>134459.3626733344</v>
      </c>
      <c r="H17" s="195">
        <v>0</v>
      </c>
      <c r="I17" s="195">
        <v>0</v>
      </c>
      <c r="J17" s="195">
        <v>0</v>
      </c>
      <c r="K17" s="195">
        <v>0</v>
      </c>
    </row>
    <row r="18" spans="1:11">
      <c r="A18" s="155" t="s">
        <v>321</v>
      </c>
      <c r="B18" s="198">
        <v>0</v>
      </c>
      <c r="C18" s="195">
        <v>0</v>
      </c>
      <c r="D18" s="198">
        <v>0</v>
      </c>
      <c r="E18" s="195">
        <v>0</v>
      </c>
      <c r="F18" s="198">
        <v>3754567.6341183092</v>
      </c>
      <c r="G18" s="195">
        <v>4195174.7009495534</v>
      </c>
      <c r="H18" s="195">
        <v>1513030.1378796273</v>
      </c>
      <c r="I18" s="195">
        <v>2658686.1599196135</v>
      </c>
      <c r="J18" s="195">
        <v>2186133.8367802505</v>
      </c>
      <c r="K18" s="195">
        <v>381170.755</v>
      </c>
    </row>
    <row r="19" spans="1:11">
      <c r="A19" s="90" t="s">
        <v>322</v>
      </c>
      <c r="B19" s="199">
        <v>1410520.4429019871</v>
      </c>
      <c r="C19" s="196">
        <v>1022727.1223492712</v>
      </c>
      <c r="D19" s="199">
        <v>1019907.0575181963</v>
      </c>
      <c r="E19" s="196">
        <v>1137019.4641863983</v>
      </c>
      <c r="F19" s="199">
        <v>5223964.8769319355</v>
      </c>
      <c r="G19" s="196">
        <v>4944480.0583927715</v>
      </c>
      <c r="H19" s="196">
        <v>2284679.0371671859</v>
      </c>
      <c r="I19" s="196">
        <v>2881639.0411199941</v>
      </c>
      <c r="J19" s="196">
        <v>2346044.9718030323</v>
      </c>
      <c r="K19" s="196">
        <v>381170.755</v>
      </c>
    </row>
    <row r="20" spans="1:11">
      <c r="A20" s="155"/>
      <c r="B20" s="198"/>
      <c r="C20" s="195"/>
      <c r="D20" s="198"/>
      <c r="E20" s="195"/>
      <c r="F20" s="198"/>
      <c r="G20" s="195"/>
      <c r="H20" s="195"/>
      <c r="I20" s="196"/>
      <c r="J20" s="196"/>
      <c r="K20" s="196"/>
    </row>
    <row r="21" spans="1:11">
      <c r="A21" s="90" t="s">
        <v>72</v>
      </c>
      <c r="B21" s="198"/>
      <c r="C21" s="195"/>
      <c r="D21" s="198"/>
      <c r="E21" s="195"/>
      <c r="F21" s="198"/>
      <c r="G21" s="195"/>
      <c r="H21" s="195"/>
      <c r="I21" s="196"/>
      <c r="J21" s="196"/>
      <c r="K21" s="196"/>
    </row>
    <row r="22" spans="1:11" ht="20.25">
      <c r="A22" s="155" t="s">
        <v>335</v>
      </c>
      <c r="B22" s="198" t="s">
        <v>254</v>
      </c>
      <c r="C22" s="195">
        <v>11046130.776247505</v>
      </c>
      <c r="D22" s="198" t="s">
        <v>254</v>
      </c>
      <c r="E22" s="195">
        <v>13224431.182465266</v>
      </c>
      <c r="F22" s="198" t="s">
        <v>254</v>
      </c>
      <c r="G22" s="195" t="s">
        <v>254</v>
      </c>
      <c r="H22" s="195" t="s">
        <v>254</v>
      </c>
      <c r="I22" s="195" t="s">
        <v>254</v>
      </c>
      <c r="J22" s="195" t="s">
        <v>254</v>
      </c>
      <c r="K22" s="195" t="s">
        <v>254</v>
      </c>
    </row>
    <row r="23" spans="1:11">
      <c r="A23" s="155" t="s">
        <v>323</v>
      </c>
      <c r="B23" s="198">
        <v>1410520.4429019871</v>
      </c>
      <c r="C23" s="195">
        <v>1022727.1223492712</v>
      </c>
      <c r="D23" s="198">
        <v>1019907.0575181963</v>
      </c>
      <c r="E23" s="195">
        <v>1137019.4641863983</v>
      </c>
      <c r="F23" s="198">
        <v>5223964.8769319355</v>
      </c>
      <c r="G23" s="195">
        <v>4944480.0583927715</v>
      </c>
      <c r="H23" s="195">
        <v>2284679.0371671859</v>
      </c>
      <c r="I23" s="195">
        <v>2881639.0411199941</v>
      </c>
      <c r="J23" s="195">
        <v>2269831.2537599998</v>
      </c>
      <c r="K23" s="195">
        <v>381170.755</v>
      </c>
    </row>
    <row r="24" spans="1:11">
      <c r="A24" s="91" t="s">
        <v>324</v>
      </c>
      <c r="B24" s="200" t="s">
        <v>254</v>
      </c>
      <c r="C24" s="197">
        <v>12068857.898596777</v>
      </c>
      <c r="D24" s="200" t="s">
        <v>254</v>
      </c>
      <c r="E24" s="197">
        <v>14361450.646651665</v>
      </c>
      <c r="F24" s="200" t="s">
        <v>254</v>
      </c>
      <c r="G24" s="197" t="s">
        <v>254</v>
      </c>
      <c r="H24" s="197" t="s">
        <v>254</v>
      </c>
      <c r="I24" s="197" t="s">
        <v>254</v>
      </c>
      <c r="J24" s="197" t="s">
        <v>254</v>
      </c>
      <c r="K24" s="197" t="s">
        <v>254</v>
      </c>
    </row>
    <row r="25" spans="1:11">
      <c r="A25" s="204"/>
      <c r="B25" s="208"/>
      <c r="C25" s="206"/>
      <c r="D25" s="208"/>
      <c r="E25" s="206"/>
      <c r="F25" s="208"/>
      <c r="G25" s="206"/>
      <c r="H25" s="206"/>
      <c r="I25" s="206"/>
      <c r="J25" s="206"/>
      <c r="K25" s="206"/>
    </row>
    <row r="26" spans="1:11">
      <c r="A26" s="205" t="s">
        <v>328</v>
      </c>
      <c r="B26" s="209">
        <v>68.110837232775751</v>
      </c>
      <c r="C26" s="207">
        <v>72.069511299054213</v>
      </c>
      <c r="D26" s="209">
        <v>75.036249073739356</v>
      </c>
      <c r="E26" s="207">
        <v>76.181633409399467</v>
      </c>
      <c r="F26" s="209">
        <v>79.556430755346923</v>
      </c>
      <c r="G26" s="207">
        <v>81.809104113666081</v>
      </c>
      <c r="H26" s="207">
        <v>86.370561613622428</v>
      </c>
      <c r="I26" s="207">
        <v>92.196585616337416</v>
      </c>
      <c r="J26" s="207">
        <v>96.751395691086898</v>
      </c>
      <c r="K26" s="207">
        <v>100</v>
      </c>
    </row>
    <row r="27" spans="1:11" ht="16.5" customHeight="1">
      <c r="A27" s="194" t="s">
        <v>325</v>
      </c>
      <c r="B27" s="186"/>
      <c r="D27" s="186"/>
      <c r="F27" s="186"/>
      <c r="G27" s="186"/>
      <c r="H27" s="186"/>
    </row>
    <row r="28" spans="1:11" ht="16.5" customHeight="1">
      <c r="A28" s="194" t="s">
        <v>297</v>
      </c>
      <c r="C28" s="186"/>
      <c r="E28" s="186"/>
      <c r="F28" s="189"/>
      <c r="G28" s="189"/>
      <c r="H28" s="186"/>
    </row>
    <row r="29" spans="1:11" ht="16.5" customHeight="1">
      <c r="A29" s="194" t="s">
        <v>326</v>
      </c>
      <c r="B29" s="186"/>
      <c r="D29" s="186"/>
      <c r="F29" s="189"/>
      <c r="G29" s="189"/>
      <c r="H29" s="186"/>
    </row>
    <row r="30" spans="1:11" ht="16.5" customHeight="1">
      <c r="A30" s="194" t="s">
        <v>374</v>
      </c>
      <c r="B30" s="186"/>
      <c r="D30" s="186"/>
      <c r="F30" s="189"/>
      <c r="G30" s="189"/>
      <c r="H30" s="186"/>
    </row>
    <row r="31" spans="1:11" ht="16.5" customHeight="1">
      <c r="A31" s="194" t="s">
        <v>329</v>
      </c>
      <c r="B31" s="189"/>
      <c r="C31" s="190"/>
      <c r="D31" s="189"/>
      <c r="E31" s="190"/>
      <c r="H31" s="189"/>
      <c r="I31" s="190"/>
    </row>
    <row r="32" spans="1:11" ht="16.5" customHeight="1">
      <c r="A32" s="114" t="s">
        <v>336</v>
      </c>
      <c r="B32" s="189"/>
      <c r="C32" s="190"/>
      <c r="D32" s="189"/>
      <c r="E32" s="190"/>
      <c r="H32" s="189"/>
      <c r="I32" s="190"/>
    </row>
  </sheetData>
  <mergeCells count="10">
    <mergeCell ref="H8:H9"/>
    <mergeCell ref="I8:I9"/>
    <mergeCell ref="J8:J9"/>
    <mergeCell ref="K8:K9"/>
    <mergeCell ref="B8:B9"/>
    <mergeCell ref="C8:C9"/>
    <mergeCell ref="D8:D9"/>
    <mergeCell ref="E8:E9"/>
    <mergeCell ref="F8:F9"/>
    <mergeCell ref="G8:G9"/>
  </mergeCell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K32"/>
  <sheetViews>
    <sheetView zoomScale="60" zoomScaleNormal="60" workbookViewId="0">
      <selection activeCell="R25" sqref="R25"/>
    </sheetView>
  </sheetViews>
  <sheetFormatPr baseColWidth="10" defaultRowHeight="18.75"/>
  <cols>
    <col min="1" max="1" width="84.85546875" style="115" customWidth="1"/>
    <col min="2" max="3" width="16.28515625" style="115" bestFit="1" customWidth="1"/>
    <col min="4" max="4" width="14.7109375" style="115" customWidth="1"/>
    <col min="5" max="5" width="18" style="115" bestFit="1" customWidth="1"/>
    <col min="6" max="6" width="16.85546875" style="115" bestFit="1" customWidth="1"/>
    <col min="7" max="7" width="16.28515625" style="115" customWidth="1"/>
    <col min="8" max="9" width="16.28515625" style="115" bestFit="1" customWidth="1"/>
    <col min="10" max="10" width="16.28515625" style="115" customWidth="1"/>
    <col min="11" max="11" width="14.140625" style="115" bestFit="1" customWidth="1"/>
    <col min="12" max="16384" width="11.42578125" style="115"/>
  </cols>
  <sheetData>
    <row r="5" spans="1:11">
      <c r="A5" s="187"/>
    </row>
    <row r="6" spans="1:11">
      <c r="A6" s="129" t="s">
        <v>377</v>
      </c>
      <c r="B6" s="130"/>
      <c r="C6" s="130"/>
      <c r="D6" s="130"/>
      <c r="E6" s="130"/>
      <c r="F6" s="130"/>
      <c r="G6" s="130"/>
      <c r="H6" s="130"/>
      <c r="I6" s="129"/>
      <c r="J6" s="129"/>
      <c r="K6" s="129"/>
    </row>
    <row r="7" spans="1:11">
      <c r="A7" s="131" t="s">
        <v>395</v>
      </c>
      <c r="B7" s="130"/>
      <c r="C7" s="130"/>
      <c r="D7" s="130"/>
      <c r="E7" s="130"/>
      <c r="F7" s="130"/>
      <c r="G7" s="130"/>
      <c r="H7" s="130"/>
      <c r="I7" s="129"/>
      <c r="J7" s="129"/>
      <c r="K7" s="129"/>
    </row>
    <row r="8" spans="1:11">
      <c r="A8" s="191" t="s">
        <v>314</v>
      </c>
      <c r="B8" s="272">
        <v>2010</v>
      </c>
      <c r="C8" s="272">
        <v>2011</v>
      </c>
      <c r="D8" s="272">
        <v>2012</v>
      </c>
      <c r="E8" s="272">
        <v>2013</v>
      </c>
      <c r="F8" s="272">
        <v>2014</v>
      </c>
      <c r="G8" s="272">
        <v>2015</v>
      </c>
      <c r="H8" s="272">
        <v>2016</v>
      </c>
      <c r="I8" s="272">
        <v>2017</v>
      </c>
      <c r="J8" s="272">
        <v>2018</v>
      </c>
      <c r="K8" s="272">
        <v>2019</v>
      </c>
    </row>
    <row r="9" spans="1:11">
      <c r="A9" s="192" t="s">
        <v>315</v>
      </c>
      <c r="B9" s="273"/>
      <c r="C9" s="273"/>
      <c r="D9" s="273"/>
      <c r="E9" s="273"/>
      <c r="F9" s="273"/>
      <c r="G9" s="273"/>
      <c r="H9" s="273"/>
      <c r="I9" s="273"/>
      <c r="J9" s="273"/>
      <c r="K9" s="273"/>
    </row>
    <row r="10" spans="1:11">
      <c r="A10" s="90" t="s">
        <v>316</v>
      </c>
      <c r="B10" s="193"/>
      <c r="C10" s="44"/>
      <c r="D10" s="193"/>
      <c r="E10" s="44"/>
      <c r="F10" s="193"/>
      <c r="G10" s="193"/>
      <c r="H10" s="193"/>
      <c r="I10" s="45"/>
      <c r="J10" s="45"/>
      <c r="K10" s="45"/>
    </row>
    <row r="11" spans="1:11">
      <c r="A11" s="155" t="s">
        <v>330</v>
      </c>
      <c r="B11" s="195" t="s">
        <v>254</v>
      </c>
      <c r="C11" s="195">
        <v>8415201.6476952322</v>
      </c>
      <c r="D11" s="195" t="s">
        <v>254</v>
      </c>
      <c r="E11" s="195">
        <v>10074682.015879512</v>
      </c>
      <c r="F11" s="195" t="s">
        <v>254</v>
      </c>
      <c r="G11" s="195" t="s">
        <v>254</v>
      </c>
      <c r="H11" s="195" t="s">
        <v>254</v>
      </c>
      <c r="I11" s="195" t="s">
        <v>254</v>
      </c>
      <c r="J11" s="195" t="s">
        <v>254</v>
      </c>
      <c r="K11" s="195" t="s">
        <v>254</v>
      </c>
    </row>
    <row r="12" spans="1:11">
      <c r="A12" s="90" t="s">
        <v>317</v>
      </c>
      <c r="B12" s="196" t="s">
        <v>254</v>
      </c>
      <c r="C12" s="196">
        <v>8415201.6476952322</v>
      </c>
      <c r="D12" s="196" t="s">
        <v>254</v>
      </c>
      <c r="E12" s="196">
        <v>10074682.015879512</v>
      </c>
      <c r="F12" s="196" t="s">
        <v>254</v>
      </c>
      <c r="G12" s="196" t="s">
        <v>254</v>
      </c>
      <c r="H12" s="196" t="s">
        <v>254</v>
      </c>
      <c r="I12" s="196" t="s">
        <v>254</v>
      </c>
      <c r="J12" s="196" t="s">
        <v>254</v>
      </c>
      <c r="K12" s="196" t="s">
        <v>254</v>
      </c>
    </row>
    <row r="13" spans="1:11">
      <c r="A13" s="155"/>
      <c r="B13" s="195"/>
      <c r="C13" s="195"/>
      <c r="D13" s="195"/>
      <c r="E13" s="195"/>
      <c r="F13" s="195"/>
      <c r="G13" s="195"/>
      <c r="H13" s="195"/>
      <c r="I13" s="196"/>
      <c r="J13" s="196"/>
      <c r="K13" s="196"/>
    </row>
    <row r="14" spans="1:11">
      <c r="A14" s="90" t="s">
        <v>318</v>
      </c>
      <c r="B14" s="195"/>
      <c r="C14" s="195"/>
      <c r="D14" s="195"/>
      <c r="E14" s="195"/>
      <c r="F14" s="195"/>
      <c r="G14" s="195"/>
      <c r="H14" s="195"/>
      <c r="I14" s="196"/>
      <c r="J14" s="196"/>
      <c r="K14" s="196"/>
    </row>
    <row r="15" spans="1:11">
      <c r="A15" s="155" t="s">
        <v>319</v>
      </c>
      <c r="B15" s="195"/>
      <c r="C15" s="195"/>
      <c r="D15" s="195"/>
      <c r="E15" s="195"/>
      <c r="F15" s="195"/>
      <c r="G15" s="195"/>
      <c r="H15" s="195"/>
      <c r="I15" s="195"/>
      <c r="J15" s="195"/>
      <c r="K15" s="195"/>
    </row>
    <row r="16" spans="1:11">
      <c r="A16" s="155" t="s">
        <v>331</v>
      </c>
      <c r="B16" s="195">
        <v>700699.48851656623</v>
      </c>
      <c r="C16" s="195">
        <v>456653.2114916431</v>
      </c>
      <c r="D16" s="195">
        <v>455147.29825323657</v>
      </c>
      <c r="E16" s="195">
        <v>587005.49629139795</v>
      </c>
      <c r="F16" s="195">
        <v>784265.22376205376</v>
      </c>
      <c r="G16" s="195">
        <v>468404.10756245122</v>
      </c>
      <c r="H16" s="195">
        <v>587860.2399575084</v>
      </c>
      <c r="I16" s="195">
        <v>169850.73699020673</v>
      </c>
      <c r="J16" s="195">
        <v>121824.05533548041</v>
      </c>
      <c r="K16" s="195">
        <v>0</v>
      </c>
    </row>
    <row r="17" spans="1:11">
      <c r="A17" s="155" t="s">
        <v>320</v>
      </c>
      <c r="B17" s="195">
        <v>373868.08592681034</v>
      </c>
      <c r="C17" s="195">
        <v>322484.31091055879</v>
      </c>
      <c r="D17" s="195">
        <v>321841.83258147666</v>
      </c>
      <c r="E17" s="195">
        <v>279202.6142496735</v>
      </c>
      <c r="F17" s="195">
        <v>335156.07853079221</v>
      </c>
      <c r="G17" s="195">
        <v>102434.2978764804</v>
      </c>
      <c r="H17" s="195">
        <v>0</v>
      </c>
      <c r="I17" s="195">
        <v>0</v>
      </c>
      <c r="J17" s="195">
        <v>0</v>
      </c>
      <c r="K17" s="195">
        <v>0</v>
      </c>
    </row>
    <row r="18" spans="1:11">
      <c r="A18" s="155" t="s">
        <v>321</v>
      </c>
      <c r="B18" s="195">
        <v>0</v>
      </c>
      <c r="C18" s="195">
        <v>0</v>
      </c>
      <c r="D18" s="195">
        <v>0</v>
      </c>
      <c r="E18" s="195">
        <v>0</v>
      </c>
      <c r="F18" s="195">
        <v>2860317.7330613611</v>
      </c>
      <c r="G18" s="195">
        <v>3195982.5364110842</v>
      </c>
      <c r="H18" s="195">
        <v>1152661.8656983296</v>
      </c>
      <c r="I18" s="195">
        <v>2025449.5086885556</v>
      </c>
      <c r="J18" s="195">
        <v>1665448.0594158827</v>
      </c>
      <c r="K18" s="195">
        <v>290384.82618969167</v>
      </c>
    </row>
    <row r="19" spans="1:11">
      <c r="A19" s="90" t="s">
        <v>322</v>
      </c>
      <c r="B19" s="196">
        <v>1074567.5744433766</v>
      </c>
      <c r="C19" s="196">
        <v>779137.5224022019</v>
      </c>
      <c r="D19" s="196">
        <v>776989.13083471323</v>
      </c>
      <c r="E19" s="196">
        <v>866208.11054107151</v>
      </c>
      <c r="F19" s="196">
        <v>3979739.0353542073</v>
      </c>
      <c r="G19" s="196">
        <v>3766820.9418500159</v>
      </c>
      <c r="H19" s="196">
        <v>1740522.105655838</v>
      </c>
      <c r="I19" s="196">
        <v>2195300.2456787624</v>
      </c>
      <c r="J19" s="196">
        <v>1787272.1147513632</v>
      </c>
      <c r="K19" s="196">
        <v>290384.82618969167</v>
      </c>
    </row>
    <row r="20" spans="1:11">
      <c r="A20" s="155"/>
      <c r="B20" s="195"/>
      <c r="C20" s="195"/>
      <c r="D20" s="195"/>
      <c r="E20" s="195"/>
      <c r="F20" s="195"/>
      <c r="G20" s="195"/>
      <c r="H20" s="195"/>
      <c r="I20" s="196"/>
      <c r="J20" s="196"/>
      <c r="K20" s="196"/>
    </row>
    <row r="21" spans="1:11">
      <c r="A21" s="90" t="s">
        <v>72</v>
      </c>
      <c r="B21" s="195"/>
      <c r="C21" s="195"/>
      <c r="D21" s="195"/>
      <c r="E21" s="195"/>
      <c r="F21" s="195"/>
      <c r="G21" s="195"/>
      <c r="H21" s="195"/>
      <c r="I21" s="196"/>
      <c r="J21" s="196"/>
      <c r="K21" s="196"/>
    </row>
    <row r="22" spans="1:11">
      <c r="A22" s="155" t="s">
        <v>332</v>
      </c>
      <c r="B22" s="195" t="s">
        <v>254</v>
      </c>
      <c r="C22" s="195">
        <v>8415201.6476952322</v>
      </c>
      <c r="D22" s="195" t="s">
        <v>254</v>
      </c>
      <c r="E22" s="195">
        <v>10074682.015879512</v>
      </c>
      <c r="F22" s="195" t="s">
        <v>254</v>
      </c>
      <c r="G22" s="195" t="s">
        <v>254</v>
      </c>
      <c r="H22" s="195" t="s">
        <v>254</v>
      </c>
      <c r="I22" s="195" t="s">
        <v>254</v>
      </c>
      <c r="J22" s="195" t="s">
        <v>254</v>
      </c>
      <c r="K22" s="195" t="s">
        <v>254</v>
      </c>
    </row>
    <row r="23" spans="1:11">
      <c r="A23" s="155" t="s">
        <v>323</v>
      </c>
      <c r="B23" s="195">
        <v>1074567.5744433766</v>
      </c>
      <c r="C23" s="195">
        <v>779137.5224022019</v>
      </c>
      <c r="D23" s="195">
        <v>776989.13083471323</v>
      </c>
      <c r="E23" s="195">
        <v>866208.11054107151</v>
      </c>
      <c r="F23" s="195">
        <v>3979739.0353542073</v>
      </c>
      <c r="G23" s="195">
        <v>3766820.9418500159</v>
      </c>
      <c r="H23" s="195">
        <v>1740522.105655838</v>
      </c>
      <c r="I23" s="195">
        <v>2195300.2456787624</v>
      </c>
      <c r="J23" s="195">
        <v>2269831.2537599998</v>
      </c>
      <c r="K23" s="195">
        <v>290384.82618969167</v>
      </c>
    </row>
    <row r="24" spans="1:11">
      <c r="A24" s="91" t="s">
        <v>324</v>
      </c>
      <c r="B24" s="197" t="s">
        <v>254</v>
      </c>
      <c r="C24" s="197">
        <v>9194339.1700974349</v>
      </c>
      <c r="D24" s="197" t="s">
        <v>254</v>
      </c>
      <c r="E24" s="197">
        <v>10940890.126420584</v>
      </c>
      <c r="F24" s="197" t="s">
        <v>254</v>
      </c>
      <c r="G24" s="197" t="s">
        <v>254</v>
      </c>
      <c r="H24" s="197" t="s">
        <v>254</v>
      </c>
      <c r="I24" s="197" t="s">
        <v>254</v>
      </c>
      <c r="J24" s="197" t="s">
        <v>254</v>
      </c>
      <c r="K24" s="197" t="s">
        <v>254</v>
      </c>
    </row>
    <row r="25" spans="1:11">
      <c r="A25" s="204"/>
      <c r="B25" s="206"/>
      <c r="C25" s="206"/>
      <c r="D25" s="206"/>
      <c r="E25" s="206"/>
      <c r="F25" s="206"/>
      <c r="G25" s="206"/>
      <c r="H25" s="206"/>
      <c r="I25" s="206"/>
      <c r="J25" s="206"/>
      <c r="K25" s="206"/>
    </row>
    <row r="26" spans="1:11">
      <c r="A26" s="205" t="s">
        <v>328</v>
      </c>
      <c r="B26" s="207">
        <v>89.405013314090496</v>
      </c>
      <c r="C26" s="207">
        <v>94.601327468799752</v>
      </c>
      <c r="D26" s="207">
        <v>98.495586312493757</v>
      </c>
      <c r="E26" s="207">
        <v>99.999063672924237</v>
      </c>
      <c r="F26" s="207">
        <v>104.42895785577824</v>
      </c>
      <c r="G26" s="207">
        <v>107.38590714278401</v>
      </c>
      <c r="H26" s="207">
        <v>113.37345897864674</v>
      </c>
      <c r="I26" s="207">
        <v>121.020931461635</v>
      </c>
      <c r="J26" s="207">
        <v>126.99975762089076</v>
      </c>
      <c r="K26" s="207">
        <v>131.26400576833277</v>
      </c>
    </row>
    <row r="27" spans="1:11" ht="21" customHeight="1">
      <c r="A27" s="188" t="s">
        <v>325</v>
      </c>
      <c r="B27" s="186"/>
      <c r="D27" s="186"/>
      <c r="F27" s="186"/>
      <c r="G27" s="186"/>
      <c r="H27" s="186"/>
    </row>
    <row r="28" spans="1:11" ht="21" customHeight="1">
      <c r="A28" s="188" t="s">
        <v>297</v>
      </c>
      <c r="C28" s="186"/>
      <c r="E28" s="186"/>
      <c r="F28" s="189"/>
      <c r="G28" s="189"/>
      <c r="H28" s="186"/>
    </row>
    <row r="29" spans="1:11" ht="21" customHeight="1">
      <c r="A29" s="188" t="s">
        <v>326</v>
      </c>
      <c r="B29" s="186"/>
      <c r="D29" s="186"/>
      <c r="F29" s="189"/>
      <c r="G29" s="189"/>
      <c r="H29" s="186"/>
    </row>
    <row r="30" spans="1:11" ht="17.25" customHeight="1">
      <c r="A30" s="188" t="s">
        <v>374</v>
      </c>
      <c r="B30" s="186"/>
      <c r="D30" s="186"/>
      <c r="F30" s="189"/>
      <c r="G30" s="189"/>
      <c r="H30" s="186"/>
    </row>
    <row r="31" spans="1:11" ht="21" customHeight="1">
      <c r="A31" s="188" t="s">
        <v>327</v>
      </c>
      <c r="B31" s="189"/>
      <c r="C31" s="190"/>
      <c r="D31" s="189"/>
      <c r="E31" s="190"/>
      <c r="H31" s="189"/>
      <c r="I31" s="190"/>
    </row>
    <row r="32" spans="1:11" ht="21" customHeight="1">
      <c r="A32" s="115" t="s">
        <v>336</v>
      </c>
      <c r="B32" s="189"/>
      <c r="C32" s="190"/>
      <c r="D32" s="189"/>
      <c r="E32" s="190"/>
      <c r="H32" s="189"/>
      <c r="I32" s="190"/>
    </row>
  </sheetData>
  <mergeCells count="10">
    <mergeCell ref="H8:H9"/>
    <mergeCell ref="I8:I9"/>
    <mergeCell ref="J8:J9"/>
    <mergeCell ref="K8:K9"/>
    <mergeCell ref="B8:B9"/>
    <mergeCell ref="C8:C9"/>
    <mergeCell ref="D8:D9"/>
    <mergeCell ref="E8:E9"/>
    <mergeCell ref="F8:F9"/>
    <mergeCell ref="G8:G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O32"/>
  <sheetViews>
    <sheetView showGridLines="0" topLeftCell="A31" zoomScale="78" zoomScaleNormal="78" workbookViewId="0">
      <selection activeCell="A6" sqref="A6"/>
    </sheetView>
  </sheetViews>
  <sheetFormatPr baseColWidth="10" defaultRowHeight="18"/>
  <cols>
    <col min="1" max="1" width="35" style="2" customWidth="1"/>
    <col min="2" max="14" width="11.42578125" style="2"/>
    <col min="15" max="15" width="17.85546875" style="2" customWidth="1"/>
    <col min="16" max="16384" width="11.42578125" style="2"/>
  </cols>
  <sheetData>
    <row r="5" spans="1:15" ht="36.75" customHeight="1">
      <c r="A5" s="249" t="s">
        <v>365</v>
      </c>
      <c r="B5" s="249"/>
      <c r="C5" s="249"/>
      <c r="D5" s="249"/>
      <c r="E5" s="249"/>
      <c r="F5" s="249"/>
      <c r="G5" s="249"/>
      <c r="H5" s="249"/>
      <c r="I5" s="249"/>
      <c r="J5" s="249"/>
      <c r="K5" s="249"/>
      <c r="L5" s="249"/>
      <c r="M5" s="249"/>
      <c r="N5" s="249"/>
      <c r="O5" s="249"/>
    </row>
    <row r="6" spans="1:15" ht="56.25">
      <c r="A6" s="27" t="s">
        <v>0</v>
      </c>
      <c r="B6" s="27">
        <v>2007</v>
      </c>
      <c r="C6" s="27">
        <v>2008</v>
      </c>
      <c r="D6" s="27">
        <v>2009</v>
      </c>
      <c r="E6" s="27">
        <v>2010</v>
      </c>
      <c r="F6" s="27">
        <v>2011</v>
      </c>
      <c r="G6" s="27">
        <v>2012</v>
      </c>
      <c r="H6" s="27">
        <v>2013</v>
      </c>
      <c r="I6" s="27">
        <v>2014</v>
      </c>
      <c r="J6" s="27">
        <v>2015</v>
      </c>
      <c r="K6" s="27">
        <v>2016</v>
      </c>
      <c r="L6" s="27">
        <v>2017</v>
      </c>
      <c r="M6" s="27">
        <v>2018</v>
      </c>
      <c r="N6" s="27">
        <v>2019</v>
      </c>
      <c r="O6" s="28" t="s">
        <v>23</v>
      </c>
    </row>
    <row r="7" spans="1:15">
      <c r="A7" s="14" t="s">
        <v>2</v>
      </c>
      <c r="B7" s="33">
        <f>[1]Citas!B3/[1]Artículos!B3</f>
        <v>26.593117408906881</v>
      </c>
      <c r="C7" s="33">
        <f>[1]Citas!C3/[1]Artículos!C3</f>
        <v>24.96646942800789</v>
      </c>
      <c r="D7" s="33">
        <f>[1]Citas!D3/[1]Artículos!D3</f>
        <v>24.733466933867735</v>
      </c>
      <c r="E7" s="33">
        <f>[1]Citas!E3/[1]Artículos!E3</f>
        <v>21.827642276422765</v>
      </c>
      <c r="F7" s="33">
        <f>[1]Citas!F3/[1]Artículos!F3</f>
        <v>19.403815580286167</v>
      </c>
      <c r="G7" s="33">
        <f>[1]Citas!G3/[1]Artículos!G3</f>
        <v>16.027925531914892</v>
      </c>
      <c r="H7" s="33">
        <f>[1]Citas!H3/[1]Artículos!H3</f>
        <v>16.512450851900393</v>
      </c>
      <c r="I7" s="33">
        <f>[1]Citas!I3/[1]Artículos!I3</f>
        <v>13.381861575178998</v>
      </c>
      <c r="J7" s="33">
        <f>[1]Citas!J3/[1]Artículos!J3</f>
        <v>13.01063829787234</v>
      </c>
      <c r="K7" s="33">
        <f>[1]Citas!K3/[1]Artículos!K3</f>
        <v>9.6816283924843418</v>
      </c>
      <c r="L7" s="33">
        <f>[1]Citas!L3/[1]Artículos!L3</f>
        <v>6.6419642857142858</v>
      </c>
      <c r="M7" s="33">
        <f>[1]Citas!M3/[1]Artículos!M3</f>
        <v>3.5414012738853504</v>
      </c>
      <c r="N7" s="33">
        <f>[1]Citas!N3/[1]Artículos!N3</f>
        <v>1.5214497041420119</v>
      </c>
      <c r="O7" s="31">
        <f>AVERAGE(B7:N7)</f>
        <v>15.218756272352618</v>
      </c>
    </row>
    <row r="8" spans="1:15">
      <c r="A8" s="14" t="s">
        <v>3</v>
      </c>
      <c r="B8" s="33">
        <f>[1]Citas!B4/[1]Artículos!B4</f>
        <v>48.503816793893129</v>
      </c>
      <c r="C8" s="33">
        <f>[1]Citas!C4/[1]Artículos!C4</f>
        <v>32.70700636942675</v>
      </c>
      <c r="D8" s="33">
        <f>[1]Citas!D4/[1]Artículos!D4</f>
        <v>36.982142857142854</v>
      </c>
      <c r="E8" s="33">
        <f>[1]Citas!E4/[1]Artículos!E4</f>
        <v>32.248407643312099</v>
      </c>
      <c r="F8" s="33">
        <f>[1]Citas!F4/[1]Artículos!F4</f>
        <v>39.926553672316388</v>
      </c>
      <c r="G8" s="33">
        <f>[1]Citas!G4/[1]Artículos!G4</f>
        <v>29.190697674418605</v>
      </c>
      <c r="H8" s="33">
        <f>[1]Citas!H4/[1]Artículos!H4</f>
        <v>32.824034334763951</v>
      </c>
      <c r="I8" s="33">
        <f>[1]Citas!I4/[1]Artículos!I4</f>
        <v>25.654135338345863</v>
      </c>
      <c r="J8" s="33">
        <f>[1]Citas!J4/[1]Artículos!J4</f>
        <v>31.953068592057761</v>
      </c>
      <c r="K8" s="33">
        <f>[1]Citas!K4/[1]Artículos!K4</f>
        <v>26.881250000000001</v>
      </c>
      <c r="L8" s="33">
        <f>[1]Citas!L4/[1]Artículos!L4</f>
        <v>11.578635014836795</v>
      </c>
      <c r="M8" s="33">
        <f>[1]Citas!M4/[1]Artículos!M4</f>
        <v>6.2796352583586623</v>
      </c>
      <c r="N8" s="33">
        <f>[1]Citas!N4/[1]Artículos!N4</f>
        <v>1.8601036269430051</v>
      </c>
      <c r="O8" s="31">
        <f t="shared" ref="O8:O28" si="0">AVERAGE(B8:N8)</f>
        <v>27.429960551985836</v>
      </c>
    </row>
    <row r="9" spans="1:15">
      <c r="A9" s="14" t="s">
        <v>4</v>
      </c>
      <c r="B9" s="33">
        <f>[1]Citas!B5/[1]Artículos!B5</f>
        <v>27.661764705882351</v>
      </c>
      <c r="C9" s="33">
        <f>[1]Citas!C5/[1]Artículos!C5</f>
        <v>26.394402035623411</v>
      </c>
      <c r="D9" s="33">
        <f>[1]Citas!D5/[1]Artículos!D5</f>
        <v>22.882857142857144</v>
      </c>
      <c r="E9" s="33">
        <f>[1]Citas!E5/[1]Artículos!E5</f>
        <v>24.350364963503651</v>
      </c>
      <c r="F9" s="33">
        <f>[1]Citas!F5/[1]Artículos!F5</f>
        <v>22.128205128205128</v>
      </c>
      <c r="G9" s="33">
        <f>[1]Citas!G5/[1]Artículos!G5</f>
        <v>19.351769911504423</v>
      </c>
      <c r="H9" s="33">
        <f>[1]Citas!H5/[1]Artículos!H5</f>
        <v>15.970689655172414</v>
      </c>
      <c r="I9" s="33">
        <f>[1]Citas!I5/[1]Artículos!I5</f>
        <v>11.471890971039182</v>
      </c>
      <c r="J9" s="33">
        <f>[1]Citas!J5/[1]Artículos!J5</f>
        <v>10.245762711864407</v>
      </c>
      <c r="K9" s="33">
        <f>[1]Citas!K5/[1]Artículos!K5</f>
        <v>9.832203389830509</v>
      </c>
      <c r="L9" s="33">
        <f>[1]Citas!L5/[1]Artículos!L5</f>
        <v>6.5084985835694047</v>
      </c>
      <c r="M9" s="33">
        <f>[1]Citas!M5/[1]Artículos!M5</f>
        <v>3.7329286798179058</v>
      </c>
      <c r="N9" s="33">
        <f>[1]Citas!N5/[1]Artículos!N5</f>
        <v>1.4864864864864864</v>
      </c>
      <c r="O9" s="31">
        <f t="shared" si="0"/>
        <v>15.539832643488957</v>
      </c>
    </row>
    <row r="10" spans="1:15">
      <c r="A10" s="14" t="s">
        <v>5</v>
      </c>
      <c r="B10" s="33">
        <f>[1]Citas!B6/[1]Artículos!B6</f>
        <v>18.324269889224571</v>
      </c>
      <c r="C10" s="33">
        <f>[1]Citas!C6/[1]Artículos!C6</f>
        <v>16.006102877070617</v>
      </c>
      <c r="D10" s="33">
        <f>[1]Citas!D6/[1]Artículos!D6</f>
        <v>15.009856630824373</v>
      </c>
      <c r="E10" s="33">
        <f>[1]Citas!E6/[1]Artículos!E6</f>
        <v>13.15952980688497</v>
      </c>
      <c r="F10" s="33">
        <f>[1]Citas!F6/[1]Artículos!F6</f>
        <v>14.19448698315467</v>
      </c>
      <c r="G10" s="33">
        <f>[1]Citas!G6/[1]Artículos!G6</f>
        <v>11.447236180904522</v>
      </c>
      <c r="H10" s="33">
        <f>[1]Citas!H6/[1]Artículos!H6</f>
        <v>9.9538249483115084</v>
      </c>
      <c r="I10" s="33">
        <f>[1]Citas!I6/[1]Artículos!I6</f>
        <v>9.8197562540089809</v>
      </c>
      <c r="J10" s="33">
        <f>[1]Citas!J6/[1]Artículos!J6</f>
        <v>7.1391304347826088</v>
      </c>
      <c r="K10" s="33">
        <f>[1]Citas!K6/[1]Artículos!K6</f>
        <v>5.4985803520726861</v>
      </c>
      <c r="L10" s="33">
        <f>[1]Citas!L6/[1]Artículos!L6</f>
        <v>4.3748657357679912</v>
      </c>
      <c r="M10" s="33">
        <f>[1]Citas!M6/[1]Artículos!M6</f>
        <v>2.1529184756391704</v>
      </c>
      <c r="N10" s="33">
        <f>[1]Citas!N6/[1]Artículos!N6</f>
        <v>0.75986685687113642</v>
      </c>
      <c r="O10" s="31">
        <f t="shared" si="0"/>
        <v>9.8338788788859866</v>
      </c>
    </row>
    <row r="11" spans="1:15">
      <c r="A11" s="14" t="s">
        <v>6</v>
      </c>
      <c r="B11" s="33">
        <f>[1]Citas!B7/[1]Artículos!B7</f>
        <v>20.467171717171716</v>
      </c>
      <c r="C11" s="33">
        <f>[1]Citas!C7/[1]Artículos!C7</f>
        <v>20.795238095238094</v>
      </c>
      <c r="D11" s="33">
        <f>[1]Citas!D7/[1]Artículos!D7</f>
        <v>16.878103837471784</v>
      </c>
      <c r="E11" s="33">
        <f>[1]Citas!E7/[1]Artículos!E7</f>
        <v>16.911522633744855</v>
      </c>
      <c r="F11" s="33">
        <f>[1]Citas!F7/[1]Artículos!F7</f>
        <v>15.832151300236406</v>
      </c>
      <c r="G11" s="33">
        <f>[1]Citas!G7/[1]Artículos!G7</f>
        <v>13.997894736842106</v>
      </c>
      <c r="H11" s="33">
        <f>[1]Citas!H7/[1]Artículos!H7</f>
        <v>12.987179487179487</v>
      </c>
      <c r="I11" s="33">
        <f>[1]Citas!I7/[1]Artículos!I7</f>
        <v>11.407470288624788</v>
      </c>
      <c r="J11" s="33">
        <f>[1]Citas!J7/[1]Artículos!J7</f>
        <v>9.9221374045801518</v>
      </c>
      <c r="K11" s="33">
        <f>[1]Citas!K7/[1]Artículos!K7</f>
        <v>7.7902777777777779</v>
      </c>
      <c r="L11" s="33">
        <f>[1]Citas!L7/[1]Artículos!L7</f>
        <v>6.3509677419354835</v>
      </c>
      <c r="M11" s="33">
        <f>[1]Citas!M7/[1]Artículos!M7</f>
        <v>3.6367816091954022</v>
      </c>
      <c r="N11" s="33">
        <f>[1]Citas!N7/[1]Artículos!N7</f>
        <v>1.4101796407185629</v>
      </c>
      <c r="O11" s="31">
        <f t="shared" si="0"/>
        <v>12.183621251593586</v>
      </c>
    </row>
    <row r="12" spans="1:15">
      <c r="A12" s="14" t="s">
        <v>82</v>
      </c>
      <c r="B12" s="33">
        <f>[1]Citas!B8/[1]Artículos!B8</f>
        <v>30.71764705882353</v>
      </c>
      <c r="C12" s="33">
        <f>[1]Citas!C8/[1]Artículos!C8</f>
        <v>30.235023041474655</v>
      </c>
      <c r="D12" s="33">
        <f>[1]Citas!D8/[1]Artículos!D8</f>
        <v>30.762452107279692</v>
      </c>
      <c r="E12" s="33">
        <f>[1]Citas!E8/[1]Artículos!E8</f>
        <v>32.563432835820898</v>
      </c>
      <c r="F12" s="33">
        <f>[1]Citas!F8/[1]Artículos!F8</f>
        <v>30.30859375</v>
      </c>
      <c r="G12" s="33">
        <f>[1]Citas!G8/[1]Artículos!G8</f>
        <v>23.230188679245284</v>
      </c>
      <c r="H12" s="33">
        <f>[1]Citas!H8/[1]Artículos!H8</f>
        <v>23.876712328767123</v>
      </c>
      <c r="I12" s="33">
        <f>[1]Citas!I8/[1]Artículos!I8</f>
        <v>21.936507936507937</v>
      </c>
      <c r="J12" s="33">
        <f>[1]Citas!J8/[1]Artículos!J8</f>
        <v>22.023746701846967</v>
      </c>
      <c r="K12" s="33">
        <f>[1]Citas!K8/[1]Artículos!K8</f>
        <v>17.893827160493828</v>
      </c>
      <c r="L12" s="33">
        <f>[1]Citas!L8/[1]Artículos!L8</f>
        <v>18.415094339622641</v>
      </c>
      <c r="M12" s="33">
        <f>[1]Citas!M8/[1]Artículos!M8</f>
        <v>8.7356608478802986</v>
      </c>
      <c r="N12" s="33">
        <f>[1]Citas!N8/[1]Artículos!N8</f>
        <v>4.0383747178329568</v>
      </c>
      <c r="O12" s="31">
        <f t="shared" si="0"/>
        <v>22.672097038891987</v>
      </c>
    </row>
    <row r="13" spans="1:15">
      <c r="A13" s="14" t="s">
        <v>7</v>
      </c>
      <c r="B13" s="33">
        <f>[1]Citas!B9/[1]Artículos!B9</f>
        <v>22.461368653421633</v>
      </c>
      <c r="C13" s="33">
        <f>[1]Citas!C9/[1]Artículos!C9</f>
        <v>20.912643678160919</v>
      </c>
      <c r="D13" s="33">
        <f>[1]Citas!D9/[1]Artículos!D9</f>
        <v>20.477168949771688</v>
      </c>
      <c r="E13" s="33">
        <f>[1]Citas!E9/[1]Artículos!E9</f>
        <v>18.163064833005894</v>
      </c>
      <c r="F13" s="33">
        <f>[1]Citas!F9/[1]Artículos!F9</f>
        <v>16.428571428571427</v>
      </c>
      <c r="G13" s="33">
        <f>[1]Citas!G9/[1]Artículos!G9</f>
        <v>15.411867364746946</v>
      </c>
      <c r="H13" s="33">
        <f>[1]Citas!H9/[1]Artículos!H9</f>
        <v>13.059006211180124</v>
      </c>
      <c r="I13" s="33">
        <f>[1]Citas!I9/[1]Artículos!I9</f>
        <v>11.094964028776978</v>
      </c>
      <c r="J13" s="33">
        <f>[1]Citas!J9/[1]Artículos!J9</f>
        <v>9.2512755102040813</v>
      </c>
      <c r="K13" s="33">
        <f>[1]Citas!K9/[1]Artículos!K9</f>
        <v>7.8020969855832245</v>
      </c>
      <c r="L13" s="33">
        <f>[1]Citas!L9/[1]Artículos!L9</f>
        <v>5.1637744034707156</v>
      </c>
      <c r="M13" s="33">
        <f>[1]Citas!M9/[1]Artículos!M9</f>
        <v>2.8091528724440118</v>
      </c>
      <c r="N13" s="33">
        <f>[1]Citas!N9/[1]Artículos!N9</f>
        <v>1.0077120822622108</v>
      </c>
      <c r="O13" s="31">
        <f t="shared" si="0"/>
        <v>12.618666692430756</v>
      </c>
    </row>
    <row r="14" spans="1:15">
      <c r="A14" s="14" t="s">
        <v>8</v>
      </c>
      <c r="B14" s="33">
        <f>[1]Citas!B10/[1]Artículos!B10</f>
        <v>27.03409090909091</v>
      </c>
      <c r="C14" s="33">
        <f>[1]Citas!C10/[1]Artículos!C10</f>
        <v>17.28409090909091</v>
      </c>
      <c r="D14" s="33">
        <f>[1]Citas!D10/[1]Artículos!D10</f>
        <v>20.359649122807017</v>
      </c>
      <c r="E14" s="33">
        <f>[1]Citas!E10/[1]Artículos!E10</f>
        <v>14.5625</v>
      </c>
      <c r="F14" s="33">
        <f>[1]Citas!F10/[1]Artículos!F10</f>
        <v>16.876811594202898</v>
      </c>
      <c r="G14" s="33">
        <f>[1]Citas!G10/[1]Artículos!G10</f>
        <v>13.068702290076336</v>
      </c>
      <c r="H14" s="33">
        <f>[1]Citas!H10/[1]Artículos!H10</f>
        <v>11.091397849462366</v>
      </c>
      <c r="I14" s="33">
        <f>[1]Citas!I10/[1]Artículos!I10</f>
        <v>14.218446601941748</v>
      </c>
      <c r="J14" s="33">
        <f>[1]Citas!J10/[1]Artículos!J10</f>
        <v>11.344978165938864</v>
      </c>
      <c r="K14" s="33">
        <f>[1]Citas!K10/[1]Artículos!K10</f>
        <v>10.316793893129772</v>
      </c>
      <c r="L14" s="33">
        <f>[1]Citas!L10/[1]Artículos!L10</f>
        <v>5.5610687022900764</v>
      </c>
      <c r="M14" s="33">
        <f>[1]Citas!M10/[1]Artículos!M10</f>
        <v>3.197802197802198</v>
      </c>
      <c r="N14" s="33">
        <f>[1]Citas!N10/[1]Artículos!N10</f>
        <v>1.3823529411764706</v>
      </c>
      <c r="O14" s="31">
        <f t="shared" si="0"/>
        <v>12.792206552077658</v>
      </c>
    </row>
    <row r="15" spans="1:15">
      <c r="A15" s="14" t="s">
        <v>9</v>
      </c>
      <c r="B15" s="33">
        <f>[1]Citas!B11/[1]Artículos!B11</f>
        <v>13.996742671009772</v>
      </c>
      <c r="C15" s="33">
        <f>[1]Citas!C11/[1]Artículos!C11</f>
        <v>14.74869109947644</v>
      </c>
      <c r="D15" s="33">
        <f>[1]Citas!D11/[1]Artículos!D11</f>
        <v>12.72183908045977</v>
      </c>
      <c r="E15" s="33">
        <f>[1]Citas!E11/[1]Artículos!E11</f>
        <v>12.085995085995085</v>
      </c>
      <c r="F15" s="33">
        <f>[1]Citas!F11/[1]Artículos!F11</f>
        <v>11.43652561247216</v>
      </c>
      <c r="G15" s="33">
        <f>[1]Citas!G11/[1]Artículos!G11</f>
        <v>9.7713248638838479</v>
      </c>
      <c r="H15" s="33">
        <f>[1]Citas!H11/[1]Artículos!H11</f>
        <v>8.9111111111111114</v>
      </c>
      <c r="I15" s="33">
        <f>[1]Citas!I11/[1]Artículos!I11</f>
        <v>7.9852670349907919</v>
      </c>
      <c r="J15" s="33">
        <f>[1]Citas!J11/[1]Artículos!J11</f>
        <v>5.9008403361344541</v>
      </c>
      <c r="K15" s="33">
        <f>[1]Citas!K11/[1]Artículos!K11</f>
        <v>5.0148367952522257</v>
      </c>
      <c r="L15" s="33">
        <f>[1]Citas!L11/[1]Artículos!L11</f>
        <v>3.3352353780313839</v>
      </c>
      <c r="M15" s="33">
        <f>[1]Citas!M11/[1]Artículos!M11</f>
        <v>2.0773195876288661</v>
      </c>
      <c r="N15" s="33">
        <f>[1]Citas!N11/[1]Artículos!N11</f>
        <v>0.64417989417989419</v>
      </c>
      <c r="O15" s="31">
        <f t="shared" si="0"/>
        <v>8.3561468115866013</v>
      </c>
    </row>
    <row r="16" spans="1:15">
      <c r="A16" s="14" t="s">
        <v>10</v>
      </c>
      <c r="B16" s="33">
        <f>[1]Citas!B12/[1]Artículos!B12</f>
        <v>20.640625</v>
      </c>
      <c r="C16" s="33">
        <f>[1]Citas!C12/[1]Artículos!C12</f>
        <v>11.729166666666666</v>
      </c>
      <c r="D16" s="33">
        <f>[1]Citas!D12/[1]Artículos!D12</f>
        <v>13.569767441860465</v>
      </c>
      <c r="E16" s="33">
        <f>[1]Citas!E12/[1]Artículos!E12</f>
        <v>11.871559633027523</v>
      </c>
      <c r="F16" s="33">
        <f>[1]Citas!F12/[1]Artículos!F12</f>
        <v>8.4845360824742269</v>
      </c>
      <c r="G16" s="33">
        <f>[1]Citas!G12/[1]Artículos!G12</f>
        <v>9.5</v>
      </c>
      <c r="H16" s="33">
        <f>[1]Citas!H12/[1]Artículos!H12</f>
        <v>5.9909909909909906</v>
      </c>
      <c r="I16" s="33">
        <f>[1]Citas!I12/[1]Artículos!I12</f>
        <v>5.957446808510638</v>
      </c>
      <c r="J16" s="33">
        <f>[1]Citas!J12/[1]Artículos!J12</f>
        <v>7.6131386861313866</v>
      </c>
      <c r="K16" s="33">
        <f>[1]Citas!K12/[1]Artículos!K12</f>
        <v>5.8902439024390247</v>
      </c>
      <c r="L16" s="33">
        <f>[1]Citas!L12/[1]Artículos!L12</f>
        <v>3.2784090909090908</v>
      </c>
      <c r="M16" s="33">
        <f>[1]Citas!M12/[1]Artículos!M12</f>
        <v>2.4508670520231215</v>
      </c>
      <c r="N16" s="33">
        <f>[1]Citas!N12/[1]Artículos!N12</f>
        <v>0.8784313725490196</v>
      </c>
      <c r="O16" s="31">
        <f t="shared" si="0"/>
        <v>8.2965525175063206</v>
      </c>
    </row>
    <row r="17" spans="1:15">
      <c r="A17" s="14" t="s">
        <v>11</v>
      </c>
      <c r="B17" s="33">
        <f>[1]Citas!B13/[1]Artículos!B13</f>
        <v>21.260869565217391</v>
      </c>
      <c r="C17" s="33">
        <f>[1]Citas!C13/[1]Artículos!C13</f>
        <v>23.263736263736263</v>
      </c>
      <c r="D17" s="33">
        <f>[1]Citas!D13/[1]Artículos!D13</f>
        <v>17.240837696335078</v>
      </c>
      <c r="E17" s="33">
        <f>[1]Citas!E13/[1]Artículos!E13</f>
        <v>18.24170616113744</v>
      </c>
      <c r="F17" s="33">
        <f>[1]Citas!F13/[1]Artículos!F13</f>
        <v>15.525581395348837</v>
      </c>
      <c r="G17" s="33">
        <f>[1]Citas!G13/[1]Artículos!G13</f>
        <v>14.04602510460251</v>
      </c>
      <c r="H17" s="33">
        <f>[1]Citas!H13/[1]Artículos!H13</f>
        <v>12.726872246696034</v>
      </c>
      <c r="I17" s="33">
        <f>[1]Citas!I13/[1]Artículos!I13</f>
        <v>11.408921933085502</v>
      </c>
      <c r="J17" s="33">
        <f>[1]Citas!J13/[1]Artículos!J13</f>
        <v>9.0769230769230766</v>
      </c>
      <c r="K17" s="33">
        <f>[1]Citas!K13/[1]Artículos!K13</f>
        <v>8.6692015209125479</v>
      </c>
      <c r="L17" s="33">
        <f>[1]Citas!L13/[1]Artículos!L13</f>
        <v>5.9655172413793105</v>
      </c>
      <c r="M17" s="33">
        <f>[1]Citas!M13/[1]Artículos!M13</f>
        <v>3.3498542274052476</v>
      </c>
      <c r="N17" s="33">
        <f>[1]Citas!N13/[1]Artículos!N13</f>
        <v>1.0287206266318538</v>
      </c>
      <c r="O17" s="31">
        <f t="shared" si="0"/>
        <v>12.446520543031621</v>
      </c>
    </row>
    <row r="18" spans="1:15">
      <c r="A18" s="14" t="s">
        <v>12</v>
      </c>
      <c r="B18" s="33">
        <f>[1]Citas!B14/[1]Artículos!B14</f>
        <v>16.622603430877902</v>
      </c>
      <c r="C18" s="33">
        <f>[1]Citas!C14/[1]Artículos!C14</f>
        <v>16.415354330708663</v>
      </c>
      <c r="D18" s="33">
        <f>[1]Citas!D14/[1]Artículos!D14</f>
        <v>16.179538615847541</v>
      </c>
      <c r="E18" s="33">
        <f>[1]Citas!E14/[1]Artículos!E14</f>
        <v>20.304299889746417</v>
      </c>
      <c r="F18" s="33">
        <f>[1]Citas!F14/[1]Artículos!F14</f>
        <v>20.440850277264325</v>
      </c>
      <c r="G18" s="33">
        <f>[1]Citas!G14/[1]Artículos!G14</f>
        <v>28.978761061946901</v>
      </c>
      <c r="H18" s="33">
        <f>[1]Citas!H14/[1]Artículos!H14</f>
        <v>19.594377510040161</v>
      </c>
      <c r="I18" s="33">
        <f>[1]Citas!I14/[1]Artículos!I14</f>
        <v>15.888404533565824</v>
      </c>
      <c r="J18" s="33">
        <f>[1]Citas!J14/[1]Artículos!J14</f>
        <v>14.67338003502627</v>
      </c>
      <c r="K18" s="33">
        <f>[1]Citas!K14/[1]Artículos!K14</f>
        <v>12.905963302752294</v>
      </c>
      <c r="L18" s="33">
        <f>[1]Citas!L14/[1]Artículos!L14</f>
        <v>7.0300462249614792</v>
      </c>
      <c r="M18" s="33">
        <f>[1]Citas!M14/[1]Artículos!M14</f>
        <v>4.931785195936139</v>
      </c>
      <c r="N18" s="33">
        <f>[1]Citas!N14/[1]Artículos!N14</f>
        <v>1.9518072289156627</v>
      </c>
      <c r="O18" s="31">
        <f t="shared" si="0"/>
        <v>15.070551664429965</v>
      </c>
    </row>
    <row r="19" spans="1:15">
      <c r="A19" s="14" t="s">
        <v>13</v>
      </c>
      <c r="B19" s="33">
        <f>[1]Citas!B15/[1]Artículos!B15</f>
        <v>31.380392156862744</v>
      </c>
      <c r="C19" s="33">
        <f>[1]Citas!C15/[1]Artículos!C15</f>
        <v>26.032490974729242</v>
      </c>
      <c r="D19" s="33">
        <f>[1]Citas!D15/[1]Artículos!D15</f>
        <v>27.94561933534743</v>
      </c>
      <c r="E19" s="33">
        <f>[1]Citas!E15/[1]Artículos!E15</f>
        <v>20.428571428571427</v>
      </c>
      <c r="F19" s="33">
        <f>[1]Citas!F15/[1]Artículos!F15</f>
        <v>20.924242424242426</v>
      </c>
      <c r="G19" s="33">
        <f>[1]Citas!G15/[1]Artículos!G15</f>
        <v>17.529100529100528</v>
      </c>
      <c r="H19" s="33">
        <f>[1]Citas!H15/[1]Artículos!H15</f>
        <v>13.209424083769633</v>
      </c>
      <c r="I19" s="33">
        <f>[1]Citas!I15/[1]Artículos!I15</f>
        <v>12.005102040816327</v>
      </c>
      <c r="J19" s="33">
        <f>[1]Citas!J15/[1]Artículos!J15</f>
        <v>11.153086419753086</v>
      </c>
      <c r="K19" s="33">
        <f>[1]Citas!K15/[1]Artículos!K15</f>
        <v>8.1180124223602483</v>
      </c>
      <c r="L19" s="33">
        <f>[1]Citas!L15/[1]Artículos!L15</f>
        <v>6.1410788381742742</v>
      </c>
      <c r="M19" s="33">
        <f>[1]Citas!M15/[1]Artículos!M15</f>
        <v>3.4354243542435423</v>
      </c>
      <c r="N19" s="33">
        <f>[1]Citas!N15/[1]Artículos!N15</f>
        <v>1.1747088186356074</v>
      </c>
      <c r="O19" s="31">
        <f t="shared" si="0"/>
        <v>15.344404140508193</v>
      </c>
    </row>
    <row r="20" spans="1:15">
      <c r="A20" s="14" t="s">
        <v>14</v>
      </c>
      <c r="B20" s="33">
        <f>[1]Citas!B16/[1]Artículos!B16</f>
        <v>18.270541082164328</v>
      </c>
      <c r="C20" s="33">
        <f>[1]Citas!C16/[1]Artículos!C16</f>
        <v>15.208981001727116</v>
      </c>
      <c r="D20" s="33">
        <f>[1]Citas!D16/[1]Artículos!D16</f>
        <v>17.059724349157733</v>
      </c>
      <c r="E20" s="33">
        <f>[1]Citas!E16/[1]Artículos!E16</f>
        <v>14.652241112828438</v>
      </c>
      <c r="F20" s="33">
        <f>[1]Citas!F16/[1]Artículos!F16</f>
        <v>14.998743718592964</v>
      </c>
      <c r="G20" s="33">
        <f>[1]Citas!G16/[1]Artículos!G16</f>
        <v>15.33370660694289</v>
      </c>
      <c r="H20" s="33">
        <f>[1]Citas!H16/[1]Artículos!H16</f>
        <v>12.283427495291901</v>
      </c>
      <c r="I20" s="33">
        <f>[1]Citas!I16/[1]Artículos!I16</f>
        <v>11.057142857142857</v>
      </c>
      <c r="J20" s="33">
        <f>[1]Citas!J16/[1]Artículos!J16</f>
        <v>8.849220103986136</v>
      </c>
      <c r="K20" s="33">
        <f>[1]Citas!K16/[1]Artículos!K16</f>
        <v>7.2272012578616351</v>
      </c>
      <c r="L20" s="33">
        <f>[1]Citas!L16/[1]Artículos!L16</f>
        <v>6.1392592592592594</v>
      </c>
      <c r="M20" s="33">
        <f>[1]Citas!M16/[1]Artículos!M16</f>
        <v>3.585231193926846</v>
      </c>
      <c r="N20" s="33">
        <f>[1]Citas!N16/[1]Artículos!N16</f>
        <v>1.3990355635925256</v>
      </c>
      <c r="O20" s="31">
        <f t="shared" si="0"/>
        <v>11.235727354036509</v>
      </c>
    </row>
    <row r="21" spans="1:15">
      <c r="A21" s="14" t="s">
        <v>15</v>
      </c>
      <c r="B21" s="33">
        <f>[1]Citas!B17/[1]Artículos!B17</f>
        <v>29.661538461538463</v>
      </c>
      <c r="C21" s="33">
        <f>[1]Citas!C17/[1]Artículos!C17</f>
        <v>32.439716312056738</v>
      </c>
      <c r="D21" s="33">
        <f>[1]Citas!D17/[1]Artículos!D17</f>
        <v>33.874074074074073</v>
      </c>
      <c r="E21" s="33">
        <f>[1]Citas!E17/[1]Artículos!E17</f>
        <v>30.756410256410255</v>
      </c>
      <c r="F21" s="33">
        <f>[1]Citas!F17/[1]Artículos!F17</f>
        <v>24.459893048128343</v>
      </c>
      <c r="G21" s="33">
        <f>[1]Citas!G17/[1]Artículos!G17</f>
        <v>20.987654320987655</v>
      </c>
      <c r="H21" s="33">
        <f>[1]Citas!H17/[1]Artículos!H17</f>
        <v>19.567010309278352</v>
      </c>
      <c r="I21" s="33">
        <f>[1]Citas!I17/[1]Artículos!I17</f>
        <v>16.958333333333332</v>
      </c>
      <c r="J21" s="33">
        <f>[1]Citas!J17/[1]Artículos!J17</f>
        <v>16.033755274261605</v>
      </c>
      <c r="K21" s="33">
        <f>[1]Citas!K17/[1]Artículos!K17</f>
        <v>12.677165354330709</v>
      </c>
      <c r="L21" s="33">
        <f>[1]Citas!L17/[1]Artículos!L17</f>
        <v>9.140794223826715</v>
      </c>
      <c r="M21" s="33">
        <f>[1]Citas!M17/[1]Artículos!M17</f>
        <v>5.6379928315412187</v>
      </c>
      <c r="N21" s="33">
        <f>[1]Citas!N17/[1]Artículos!N17</f>
        <v>1.7083333333333333</v>
      </c>
      <c r="O21" s="31">
        <f t="shared" si="0"/>
        <v>19.530974702546214</v>
      </c>
    </row>
    <row r="22" spans="1:15">
      <c r="A22" s="14" t="s">
        <v>16</v>
      </c>
      <c r="B22" s="33">
        <f>[1]Citas!B18/[1]Artículos!B18</f>
        <v>6.966542750929368</v>
      </c>
      <c r="C22" s="33">
        <f>[1]Citas!C18/[1]Artículos!C18</f>
        <v>7.4172661870503598</v>
      </c>
      <c r="D22" s="33">
        <f>[1]Citas!D18/[1]Artículos!D18</f>
        <v>5.6654275092936803</v>
      </c>
      <c r="E22" s="33">
        <f>[1]Citas!E18/[1]Artículos!E18</f>
        <v>6.9503311258278142</v>
      </c>
      <c r="F22" s="33">
        <f>[1]Citas!F18/[1]Artículos!F18</f>
        <v>11.611111111111111</v>
      </c>
      <c r="G22" s="33">
        <f>[1]Citas!G18/[1]Artículos!G18</f>
        <v>6.1948424068767904</v>
      </c>
      <c r="H22" s="33">
        <f>[1]Citas!H18/[1]Artículos!H18</f>
        <v>5.5534246575342463</v>
      </c>
      <c r="I22" s="33">
        <f>[1]Citas!I18/[1]Artículos!I18</f>
        <v>4.3269230769230766</v>
      </c>
      <c r="J22" s="33">
        <f>[1]Citas!J18/[1]Artículos!J18</f>
        <v>3.6373333333333333</v>
      </c>
      <c r="K22" s="33">
        <f>[1]Citas!K18/[1]Artículos!K18</f>
        <v>2.8253968253968256</v>
      </c>
      <c r="L22" s="33">
        <f>[1]Citas!L18/[1]Artículos!L18</f>
        <v>1.9681093394077449</v>
      </c>
      <c r="M22" s="33">
        <f>[1]Citas!M18/[1]Artículos!M18</f>
        <v>1.4147465437788018</v>
      </c>
      <c r="N22" s="33">
        <f>[1]Citas!N18/[1]Artículos!N18</f>
        <v>0.48303393213572854</v>
      </c>
      <c r="O22" s="31">
        <f t="shared" si="0"/>
        <v>5.0011145230460663</v>
      </c>
    </row>
    <row r="23" spans="1:15">
      <c r="A23" s="14" t="s">
        <v>17</v>
      </c>
      <c r="B23" s="33">
        <f>[1]Citas!B19/[1]Artículos!B19</f>
        <v>27.539948453608247</v>
      </c>
      <c r="C23" s="33">
        <f>[1]Citas!C19/[1]Artículos!C19</f>
        <v>26.317185697808537</v>
      </c>
      <c r="D23" s="33">
        <f>[1]Citas!D19/[1]Artículos!D19</f>
        <v>27.428739693757361</v>
      </c>
      <c r="E23" s="33">
        <f>[1]Citas!E19/[1]Artículos!E19</f>
        <v>25.846747519294379</v>
      </c>
      <c r="F23" s="33">
        <f>[1]Citas!F19/[1]Artículos!F19</f>
        <v>29.394594594594594</v>
      </c>
      <c r="G23" s="33">
        <f>[1]Citas!G19/[1]Artículos!G19</f>
        <v>38.314797360980208</v>
      </c>
      <c r="H23" s="33">
        <f>[1]Citas!H19/[1]Artículos!H19</f>
        <v>27.833177132146204</v>
      </c>
      <c r="I23" s="33">
        <f>[1]Citas!I19/[1]Artículos!I19</f>
        <v>21.773321708805579</v>
      </c>
      <c r="J23" s="33">
        <f>[1]Citas!J19/[1]Artículos!J19</f>
        <v>27.68824531516184</v>
      </c>
      <c r="K23" s="33">
        <f>[1]Citas!K19/[1]Artículos!K19</f>
        <v>17.944817300521997</v>
      </c>
      <c r="L23" s="33">
        <f>[1]Citas!L19/[1]Artículos!L19</f>
        <v>14.87454677302393</v>
      </c>
      <c r="M23" s="33">
        <f>[1]Citas!M19/[1]Artículos!M19</f>
        <v>7.1475519785378943</v>
      </c>
      <c r="N23" s="33">
        <f>[1]Citas!N19/[1]Artículos!N19</f>
        <v>2.4320909665192674</v>
      </c>
      <c r="O23" s="31">
        <f t="shared" si="0"/>
        <v>22.656597268827696</v>
      </c>
    </row>
    <row r="24" spans="1:15">
      <c r="A24" s="14" t="s">
        <v>18</v>
      </c>
      <c r="B24" s="33">
        <f>[1]Citas!B20/[1]Artículos!B20</f>
        <v>25.756250000000001</v>
      </c>
      <c r="C24" s="33">
        <f>[1]Citas!C20/[1]Artículos!C20</f>
        <v>22.372222222222224</v>
      </c>
      <c r="D24" s="33">
        <f>[1]Citas!D20/[1]Artículos!D20</f>
        <v>30.711111111111112</v>
      </c>
      <c r="E24" s="33">
        <f>[1]Citas!E20/[1]Artículos!E20</f>
        <v>19.260115606936417</v>
      </c>
      <c r="F24" s="33">
        <f>[1]Citas!F20/[1]Artículos!F20</f>
        <v>17.333333333333332</v>
      </c>
      <c r="G24" s="33">
        <f>[1]Citas!G20/[1]Artículos!G20</f>
        <v>13.742971887550201</v>
      </c>
      <c r="H24" s="33">
        <f>[1]Citas!H20/[1]Artículos!H20</f>
        <v>19.34433962264151</v>
      </c>
      <c r="I24" s="33">
        <f>[1]Citas!I20/[1]Artículos!I20</f>
        <v>13.025974025974026</v>
      </c>
      <c r="J24" s="33">
        <f>[1]Citas!J20/[1]Artículos!J20</f>
        <v>11.657794676806084</v>
      </c>
      <c r="K24" s="33">
        <f>[1]Citas!K20/[1]Artículos!K20</f>
        <v>8.5103448275862075</v>
      </c>
      <c r="L24" s="33">
        <f>[1]Citas!L20/[1]Artículos!L20</f>
        <v>6.3827586206896552</v>
      </c>
      <c r="M24" s="33">
        <f>[1]Citas!M20/[1]Artículos!M20</f>
        <v>3.3474320241691844</v>
      </c>
      <c r="N24" s="33">
        <f>[1]Citas!N20/[1]Artículos!N20</f>
        <v>1.1524064171122994</v>
      </c>
      <c r="O24" s="31">
        <f t="shared" si="0"/>
        <v>14.815158028933251</v>
      </c>
    </row>
    <row r="25" spans="1:15">
      <c r="A25" s="14" t="s">
        <v>19</v>
      </c>
      <c r="B25" s="33">
        <f>[1]Citas!B21/[1]Artículos!B21</f>
        <v>67.666666666666671</v>
      </c>
      <c r="C25" s="33">
        <f>[1]Citas!C21/[1]Artículos!C21</f>
        <v>47.166666666666664</v>
      </c>
      <c r="D25" s="33">
        <f>[1]Citas!D21/[1]Artículos!D21</f>
        <v>399.66666666666669</v>
      </c>
      <c r="E25" s="33">
        <f>[1]Citas!E21/[1]Artículos!E21</f>
        <v>27.5</v>
      </c>
      <c r="F25" s="33">
        <f>[1]Citas!F21/[1]Artículos!F21</f>
        <v>39.5</v>
      </c>
      <c r="G25" s="33">
        <f>[1]Citas!G21/[1]Artículos!G21</f>
        <v>23.5</v>
      </c>
      <c r="H25" s="33">
        <f>[1]Citas!H21/[1]Artículos!H21</f>
        <v>54.222222222222221</v>
      </c>
      <c r="I25" s="33">
        <f>[1]Citas!I21/[1]Artículos!I21</f>
        <v>15.6</v>
      </c>
      <c r="J25" s="33">
        <f>[1]Citas!J21/[1]Artículos!J21</f>
        <v>17.956521739130434</v>
      </c>
      <c r="K25" s="33">
        <f>[1]Citas!K21/[1]Artículos!K21</f>
        <v>10.4</v>
      </c>
      <c r="L25" s="33">
        <f>[1]Citas!L21/[1]Artículos!L21</f>
        <v>7.1428571428571432</v>
      </c>
      <c r="M25" s="33">
        <f>[1]Citas!M21/[1]Artículos!M21</f>
        <v>7.625</v>
      </c>
      <c r="N25" s="33">
        <f>[1]Citas!N21/[1]Artículos!N21</f>
        <v>1.7916666666666667</v>
      </c>
      <c r="O25" s="31">
        <f t="shared" si="0"/>
        <v>55.364482136221255</v>
      </c>
    </row>
    <row r="26" spans="1:15">
      <c r="A26" s="14" t="s">
        <v>20</v>
      </c>
      <c r="B26" s="33">
        <f>[1]Citas!B22/[1]Artículos!B22</f>
        <v>26.452054794520549</v>
      </c>
      <c r="C26" s="33">
        <f>[1]Citas!C22/[1]Artículos!C22</f>
        <v>29.285714285714285</v>
      </c>
      <c r="D26" s="33">
        <f>[1]Citas!D22/[1]Artículos!D22</f>
        <v>22.133333333333333</v>
      </c>
      <c r="E26" s="33">
        <f>[1]Citas!E22/[1]Artículos!E22</f>
        <v>20.663636363636364</v>
      </c>
      <c r="F26" s="33">
        <f>[1]Citas!F22/[1]Artículos!F22</f>
        <v>24.114406779661017</v>
      </c>
      <c r="G26" s="33">
        <f>[1]Citas!G22/[1]Artículos!G22</f>
        <v>18.635687732342006</v>
      </c>
      <c r="H26" s="33">
        <f>[1]Citas!H22/[1]Artículos!H22</f>
        <v>17.275471698113208</v>
      </c>
      <c r="I26" s="33">
        <f>[1]Citas!I22/[1]Artículos!I22</f>
        <v>13.340425531914894</v>
      </c>
      <c r="J26" s="33">
        <f>[1]Citas!J22/[1]Artículos!J22</f>
        <v>11.68</v>
      </c>
      <c r="K26" s="33">
        <f>[1]Citas!K22/[1]Artículos!K22</f>
        <v>10.327702702702704</v>
      </c>
      <c r="L26" s="33">
        <f>[1]Citas!L22/[1]Artículos!L22</f>
        <v>7.9689440993788816</v>
      </c>
      <c r="M26" s="33">
        <f>[1]Citas!M22/[1]Artículos!M22</f>
        <v>3.8542857142857141</v>
      </c>
      <c r="N26" s="33">
        <f>[1]Citas!N22/[1]Artículos!N22</f>
        <v>1.7237163814180929</v>
      </c>
      <c r="O26" s="31">
        <f t="shared" si="0"/>
        <v>15.958106109001619</v>
      </c>
    </row>
    <row r="27" spans="1:15">
      <c r="A27" s="14" t="s">
        <v>21</v>
      </c>
      <c r="B27" s="33">
        <f>[1]Citas!B23/[1]Artículos!B23</f>
        <v>32.333333333333336</v>
      </c>
      <c r="C27" s="33">
        <f>[1]Citas!C23/[1]Artículos!C23</f>
        <v>22.04032258064516</v>
      </c>
      <c r="D27" s="33">
        <f>[1]Citas!D23/[1]Artículos!D23</f>
        <v>20.069230769230771</v>
      </c>
      <c r="E27" s="33">
        <f>[1]Citas!E23/[1]Artículos!E23</f>
        <v>24.470930232558139</v>
      </c>
      <c r="F27" s="33">
        <f>[1]Citas!F23/[1]Artículos!F23</f>
        <v>19.3855421686747</v>
      </c>
      <c r="G27" s="33">
        <f>[1]Citas!G23/[1]Artículos!G23</f>
        <v>8.8344370860927146</v>
      </c>
      <c r="H27" s="33">
        <f>[1]Citas!H23/[1]Artículos!H23</f>
        <v>10.491228070175438</v>
      </c>
      <c r="I27" s="33">
        <f>[1]Citas!I23/[1]Artículos!I23</f>
        <v>11.832402234636872</v>
      </c>
      <c r="J27" s="33">
        <f>[1]Citas!J23/[1]Artículos!J23</f>
        <v>8.0486486486486495</v>
      </c>
      <c r="K27" s="33">
        <f>[1]Citas!K23/[1]Artículos!K23</f>
        <v>10.187845303867404</v>
      </c>
      <c r="L27" s="33">
        <f>[1]Citas!L23/[1]Artículos!L23</f>
        <v>6.4775510204081632</v>
      </c>
      <c r="M27" s="33">
        <f>[1]Citas!M23/[1]Artículos!M23</f>
        <v>3.1850220264317182</v>
      </c>
      <c r="N27" s="33">
        <f>[1]Citas!N23/[1]Artículos!N23</f>
        <v>1.0754716981132075</v>
      </c>
      <c r="O27" s="31">
        <f t="shared" si="0"/>
        <v>13.725535782524329</v>
      </c>
    </row>
    <row r="28" spans="1:15">
      <c r="A28" s="14" t="s">
        <v>22</v>
      </c>
      <c r="B28" s="33">
        <f>[1]Citas!B24/[1]Artículos!B24</f>
        <v>19.636877828054299</v>
      </c>
      <c r="C28" s="33">
        <f>[1]Citas!C24/[1]Artículos!C24</f>
        <v>19.589485458612977</v>
      </c>
      <c r="D28" s="33">
        <f>[1]Citas!D24/[1]Artículos!D24</f>
        <v>18.979955456570156</v>
      </c>
      <c r="E28" s="33">
        <f>[1]Citas!E24/[1]Artículos!E24</f>
        <v>17.773143438453712</v>
      </c>
      <c r="F28" s="33">
        <f>[1]Citas!F24/[1]Artículos!F24</f>
        <v>17.140610545790935</v>
      </c>
      <c r="G28" s="33">
        <f>[1]Citas!G24/[1]Artículos!G24</f>
        <v>15.049773755656108</v>
      </c>
      <c r="H28" s="33">
        <f>[1]Citas!H24/[1]Artículos!H24</f>
        <v>13.149214659685864</v>
      </c>
      <c r="I28" s="33">
        <f>[1]Citas!I24/[1]Artículos!I24</f>
        <v>12.505119453924914</v>
      </c>
      <c r="J28" s="33">
        <f>[1]Citas!J24/[1]Artículos!J24</f>
        <v>10.646616541353383</v>
      </c>
      <c r="K28" s="33">
        <f>[1]Citas!K24/[1]Artículos!K24</f>
        <v>7.8893072289156629</v>
      </c>
      <c r="L28" s="33">
        <f>[1]Citas!L24/[1]Artículos!L24</f>
        <v>7.2169680111265651</v>
      </c>
      <c r="M28" s="33">
        <f>[1]Citas!M24/[1]Artículos!M24</f>
        <v>4.31344262295082</v>
      </c>
      <c r="N28" s="33">
        <f>[1]Citas!N24/[1]Artículos!N24</f>
        <v>1.4407971864009379</v>
      </c>
      <c r="O28" s="31">
        <f t="shared" si="0"/>
        <v>12.717793245192025</v>
      </c>
    </row>
    <row r="29" spans="1:15">
      <c r="A29" s="15" t="s">
        <v>24</v>
      </c>
      <c r="B29" s="30">
        <f>AVERAGE(B7:B28)</f>
        <v>26.361283333236262</v>
      </c>
      <c r="C29" s="30">
        <f t="shared" ref="C29:O29" si="1">AVERAGE(C7:C28)</f>
        <v>22.87854437190521</v>
      </c>
      <c r="D29" s="30">
        <f t="shared" si="1"/>
        <v>38.696889214321246</v>
      </c>
      <c r="E29" s="30">
        <f t="shared" si="1"/>
        <v>20.208734220323574</v>
      </c>
      <c r="F29" s="30">
        <f t="shared" si="1"/>
        <v>20.44768911493918</v>
      </c>
      <c r="G29" s="30">
        <f t="shared" si="1"/>
        <v>17.370243867573429</v>
      </c>
      <c r="H29" s="30">
        <f t="shared" si="1"/>
        <v>17.110344885292466</v>
      </c>
      <c r="I29" s="30">
        <f t="shared" si="1"/>
        <v>13.302264434911324</v>
      </c>
      <c r="J29" s="30">
        <f t="shared" si="1"/>
        <v>12.70482918208168</v>
      </c>
      <c r="K29" s="30">
        <f t="shared" si="1"/>
        <v>10.194758940739618</v>
      </c>
      <c r="L29" s="30">
        <f t="shared" si="1"/>
        <v>7.1662247304836821</v>
      </c>
      <c r="M29" s="30">
        <f t="shared" si="1"/>
        <v>4.1110107530855506</v>
      </c>
      <c r="N29" s="30">
        <f t="shared" si="1"/>
        <v>1.4704966428471338</v>
      </c>
      <c r="O29" s="32">
        <f t="shared" si="1"/>
        <v>16.309485668595411</v>
      </c>
    </row>
    <row r="30" spans="1:15">
      <c r="A30" s="26" t="s">
        <v>85</v>
      </c>
    </row>
    <row r="31" spans="1:15">
      <c r="A31" s="247" t="s">
        <v>100</v>
      </c>
      <c r="B31" s="247"/>
      <c r="C31" s="247"/>
      <c r="D31" s="247"/>
      <c r="E31" s="247"/>
      <c r="F31" s="247"/>
      <c r="G31" s="247"/>
      <c r="H31" s="247"/>
      <c r="I31" s="247"/>
      <c r="J31" s="247"/>
      <c r="K31" s="247"/>
      <c r="L31" s="247"/>
      <c r="M31" s="247"/>
      <c r="N31" s="247"/>
      <c r="O31" s="247"/>
    </row>
    <row r="32" spans="1:15">
      <c r="A32" s="247"/>
      <c r="B32" s="247"/>
      <c r="C32" s="247"/>
      <c r="D32" s="247"/>
      <c r="E32" s="247"/>
      <c r="F32" s="247"/>
      <c r="G32" s="247"/>
      <c r="H32" s="247"/>
      <c r="I32" s="247"/>
      <c r="J32" s="247"/>
      <c r="K32" s="247"/>
      <c r="L32" s="247"/>
      <c r="M32" s="247"/>
      <c r="N32" s="247"/>
      <c r="O32" s="247"/>
    </row>
  </sheetData>
  <mergeCells count="2">
    <mergeCell ref="A31:O32"/>
    <mergeCell ref="A5:O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O33"/>
  <sheetViews>
    <sheetView showGridLines="0" topLeftCell="A7" zoomScale="64" zoomScaleNormal="64" workbookViewId="0"/>
  </sheetViews>
  <sheetFormatPr baseColWidth="10" defaultRowHeight="18.75"/>
  <cols>
    <col min="1" max="1" width="35.28515625" style="1" customWidth="1"/>
    <col min="2" max="10" width="16.140625" style="1" customWidth="1"/>
    <col min="11" max="16384" width="11.42578125" style="1"/>
  </cols>
  <sheetData>
    <row r="7" spans="1:15" ht="41.25" customHeight="1">
      <c r="A7" s="248" t="s">
        <v>93</v>
      </c>
      <c r="B7" s="248"/>
      <c r="C7" s="248"/>
      <c r="D7" s="248"/>
      <c r="E7" s="248"/>
      <c r="F7" s="248"/>
      <c r="G7" s="248"/>
      <c r="H7" s="248"/>
      <c r="I7" s="248"/>
      <c r="J7" s="248"/>
      <c r="K7" s="36"/>
      <c r="L7" s="36"/>
      <c r="M7" s="36"/>
      <c r="N7" s="36"/>
      <c r="O7" s="36"/>
    </row>
    <row r="8" spans="1:15">
      <c r="A8" s="8" t="s">
        <v>0</v>
      </c>
      <c r="B8" s="8" t="s">
        <v>25</v>
      </c>
      <c r="C8" s="8" t="s">
        <v>26</v>
      </c>
      <c r="D8" s="8" t="s">
        <v>27</v>
      </c>
      <c r="E8" s="8" t="s">
        <v>28</v>
      </c>
      <c r="F8" s="8" t="s">
        <v>29</v>
      </c>
      <c r="G8" s="8" t="s">
        <v>30</v>
      </c>
      <c r="H8" s="8" t="s">
        <v>31</v>
      </c>
      <c r="I8" s="8" t="s">
        <v>32</v>
      </c>
      <c r="J8" s="8" t="s">
        <v>33</v>
      </c>
      <c r="K8" s="38"/>
      <c r="L8" s="38"/>
      <c r="M8" s="38"/>
      <c r="N8" s="38"/>
      <c r="O8" s="38"/>
    </row>
    <row r="9" spans="1:15">
      <c r="A9" s="39" t="s">
        <v>7</v>
      </c>
      <c r="B9" s="42">
        <v>2402</v>
      </c>
      <c r="C9" s="42">
        <v>2522</v>
      </c>
      <c r="D9" s="42">
        <v>2731</v>
      </c>
      <c r="E9" s="42">
        <v>2988</v>
      </c>
      <c r="F9" s="42">
        <v>3263</v>
      </c>
      <c r="G9" s="42">
        <v>3459</v>
      </c>
      <c r="H9" s="42">
        <v>3808</v>
      </c>
      <c r="I9" s="42">
        <v>4191</v>
      </c>
      <c r="J9" s="42">
        <v>4663</v>
      </c>
    </row>
    <row r="10" spans="1:15">
      <c r="A10" s="39" t="s">
        <v>4</v>
      </c>
      <c r="B10" s="42">
        <v>1923</v>
      </c>
      <c r="C10" s="42">
        <v>2035</v>
      </c>
      <c r="D10" s="42">
        <v>2222</v>
      </c>
      <c r="E10" s="42">
        <v>2459</v>
      </c>
      <c r="F10" s="42">
        <v>2638</v>
      </c>
      <c r="G10" s="42">
        <v>2799</v>
      </c>
      <c r="H10" s="42">
        <v>3053</v>
      </c>
      <c r="I10" s="42">
        <v>3132</v>
      </c>
      <c r="J10" s="42">
        <v>3322</v>
      </c>
    </row>
    <row r="11" spans="1:15">
      <c r="A11" s="39" t="s">
        <v>22</v>
      </c>
      <c r="B11" s="42">
        <v>4740</v>
      </c>
      <c r="C11" s="42">
        <v>4961</v>
      </c>
      <c r="D11" s="42">
        <v>5213</v>
      </c>
      <c r="E11" s="42">
        <v>5487</v>
      </c>
      <c r="F11" s="42">
        <v>5834</v>
      </c>
      <c r="G11" s="42">
        <v>6081</v>
      </c>
      <c r="H11" s="42">
        <v>6414</v>
      </c>
      <c r="I11" s="42">
        <v>6793</v>
      </c>
      <c r="J11" s="42">
        <v>7327</v>
      </c>
    </row>
    <row r="12" spans="1:15">
      <c r="A12" s="39" t="s">
        <v>17</v>
      </c>
      <c r="B12" s="42">
        <v>4324</v>
      </c>
      <c r="C12" s="42">
        <v>4609</v>
      </c>
      <c r="D12" s="42">
        <v>4809</v>
      </c>
      <c r="E12" s="42">
        <v>5107</v>
      </c>
      <c r="F12" s="42">
        <v>5374</v>
      </c>
      <c r="G12" s="42">
        <v>5790</v>
      </c>
      <c r="H12" s="42">
        <v>6108</v>
      </c>
      <c r="I12" s="42">
        <v>6532</v>
      </c>
      <c r="J12" s="42">
        <v>6968</v>
      </c>
    </row>
    <row r="13" spans="1:15">
      <c r="A13" s="39" t="s">
        <v>8</v>
      </c>
      <c r="B13" s="42">
        <v>540</v>
      </c>
      <c r="C13" s="42">
        <v>583</v>
      </c>
      <c r="D13" s="42">
        <v>681</v>
      </c>
      <c r="E13" s="42">
        <v>773</v>
      </c>
      <c r="F13" s="42">
        <v>890</v>
      </c>
      <c r="G13" s="42">
        <v>1014</v>
      </c>
      <c r="H13" s="42">
        <v>1145</v>
      </c>
      <c r="I13" s="42">
        <v>1323</v>
      </c>
      <c r="J13" s="42">
        <v>1491</v>
      </c>
    </row>
    <row r="14" spans="1:15">
      <c r="A14" s="39" t="s">
        <v>10</v>
      </c>
      <c r="B14" s="42">
        <v>452</v>
      </c>
      <c r="C14" s="42">
        <v>502</v>
      </c>
      <c r="D14" s="42">
        <v>517</v>
      </c>
      <c r="E14" s="42">
        <v>525</v>
      </c>
      <c r="F14" s="42">
        <v>553</v>
      </c>
      <c r="G14" s="42">
        <v>620</v>
      </c>
      <c r="H14" s="42">
        <v>682</v>
      </c>
      <c r="I14" s="42">
        <v>744</v>
      </c>
      <c r="J14" s="42">
        <v>905</v>
      </c>
    </row>
    <row r="15" spans="1:15">
      <c r="A15" s="39" t="s">
        <v>14</v>
      </c>
      <c r="B15" s="42">
        <v>3174</v>
      </c>
      <c r="C15" s="42">
        <v>3568</v>
      </c>
      <c r="D15" s="42">
        <v>4051</v>
      </c>
      <c r="E15" s="42">
        <v>4448</v>
      </c>
      <c r="F15" s="42">
        <v>4955</v>
      </c>
      <c r="G15" s="42">
        <v>5431</v>
      </c>
      <c r="H15" s="42">
        <v>5888</v>
      </c>
      <c r="I15" s="42">
        <v>6275</v>
      </c>
      <c r="J15" s="42">
        <v>6884</v>
      </c>
    </row>
    <row r="16" spans="1:15">
      <c r="A16" s="39" t="s">
        <v>2</v>
      </c>
      <c r="B16" s="42">
        <v>2744</v>
      </c>
      <c r="C16" s="42">
        <v>3002</v>
      </c>
      <c r="D16" s="42">
        <v>3258</v>
      </c>
      <c r="E16" s="42">
        <v>3597</v>
      </c>
      <c r="F16" s="42">
        <v>3828</v>
      </c>
      <c r="G16" s="42">
        <v>4157</v>
      </c>
      <c r="H16" s="42">
        <v>4525</v>
      </c>
      <c r="I16" s="42">
        <v>5018</v>
      </c>
      <c r="J16" s="42">
        <v>5532</v>
      </c>
    </row>
    <row r="17" spans="1:10">
      <c r="A17" s="39" t="s">
        <v>13</v>
      </c>
      <c r="B17" s="42">
        <v>1515</v>
      </c>
      <c r="C17" s="42">
        <v>1638</v>
      </c>
      <c r="D17" s="42">
        <v>1743</v>
      </c>
      <c r="E17" s="42">
        <v>1804</v>
      </c>
      <c r="F17" s="42">
        <v>1887</v>
      </c>
      <c r="G17" s="42">
        <v>2040</v>
      </c>
      <c r="H17" s="42">
        <v>2144</v>
      </c>
      <c r="I17" s="42">
        <v>2304</v>
      </c>
      <c r="J17" s="42">
        <v>2513</v>
      </c>
    </row>
    <row r="18" spans="1:10">
      <c r="A18" s="39" t="s">
        <v>15</v>
      </c>
      <c r="B18" s="42">
        <v>749</v>
      </c>
      <c r="C18" s="42">
        <v>781</v>
      </c>
      <c r="D18" s="42">
        <v>834</v>
      </c>
      <c r="E18" s="42">
        <v>915</v>
      </c>
      <c r="F18" s="42">
        <v>996</v>
      </c>
      <c r="G18" s="42">
        <v>1063</v>
      </c>
      <c r="H18" s="42">
        <v>1178</v>
      </c>
      <c r="I18" s="42">
        <v>1263</v>
      </c>
      <c r="J18" s="42">
        <v>1335</v>
      </c>
    </row>
    <row r="19" spans="1:10">
      <c r="A19" s="39" t="s">
        <v>6</v>
      </c>
      <c r="B19" s="42">
        <v>2168</v>
      </c>
      <c r="C19" s="42">
        <v>2247</v>
      </c>
      <c r="D19" s="42">
        <v>2295</v>
      </c>
      <c r="E19" s="42">
        <v>2441</v>
      </c>
      <c r="F19" s="42">
        <v>2610</v>
      </c>
      <c r="G19" s="42">
        <v>2907</v>
      </c>
      <c r="H19" s="42">
        <v>3207</v>
      </c>
      <c r="I19" s="42">
        <v>3609</v>
      </c>
      <c r="J19" s="42">
        <v>4022</v>
      </c>
    </row>
    <row r="20" spans="1:10">
      <c r="A20" s="39" t="s">
        <v>16</v>
      </c>
      <c r="B20" s="42">
        <v>1406</v>
      </c>
      <c r="C20" s="42">
        <v>1486</v>
      </c>
      <c r="D20" s="42">
        <v>1573</v>
      </c>
      <c r="E20" s="42">
        <v>1668</v>
      </c>
      <c r="F20" s="42">
        <v>1741</v>
      </c>
      <c r="G20" s="42">
        <v>1831</v>
      </c>
      <c r="H20" s="42">
        <v>1921</v>
      </c>
      <c r="I20" s="42">
        <v>1990</v>
      </c>
      <c r="J20" s="42">
        <v>2127</v>
      </c>
    </row>
    <row r="21" spans="1:10">
      <c r="A21" s="39" t="s">
        <v>18</v>
      </c>
      <c r="B21" s="42">
        <v>924</v>
      </c>
      <c r="C21" s="42">
        <v>1013</v>
      </c>
      <c r="D21" s="42">
        <v>1045</v>
      </c>
      <c r="E21" s="42">
        <v>1096</v>
      </c>
      <c r="F21" s="42">
        <v>1186</v>
      </c>
      <c r="G21" s="42">
        <v>1245</v>
      </c>
      <c r="H21" s="42">
        <v>1286</v>
      </c>
      <c r="I21" s="42">
        <v>1405</v>
      </c>
      <c r="J21" s="42">
        <v>1548</v>
      </c>
    </row>
    <row r="22" spans="1:10">
      <c r="A22" s="39" t="s">
        <v>3</v>
      </c>
      <c r="B22" s="42">
        <v>790</v>
      </c>
      <c r="C22" s="42">
        <v>874</v>
      </c>
      <c r="D22" s="42">
        <v>950</v>
      </c>
      <c r="E22" s="42">
        <v>1048</v>
      </c>
      <c r="F22" s="42">
        <v>1168</v>
      </c>
      <c r="G22" s="42">
        <v>1311</v>
      </c>
      <c r="H22" s="42">
        <v>1433</v>
      </c>
      <c r="I22" s="42">
        <v>1529</v>
      </c>
      <c r="J22" s="42">
        <v>1649</v>
      </c>
    </row>
    <row r="23" spans="1:10">
      <c r="A23" s="39" t="s">
        <v>19</v>
      </c>
      <c r="B23" s="42">
        <v>24</v>
      </c>
      <c r="C23" s="42">
        <v>29</v>
      </c>
      <c r="D23" s="42">
        <v>35</v>
      </c>
      <c r="E23" s="42">
        <v>52</v>
      </c>
      <c r="F23" s="42">
        <v>71</v>
      </c>
      <c r="G23" s="42">
        <v>84</v>
      </c>
      <c r="H23" s="42">
        <v>90</v>
      </c>
      <c r="I23" s="42">
        <v>96</v>
      </c>
      <c r="J23" s="42">
        <v>100</v>
      </c>
    </row>
    <row r="24" spans="1:10">
      <c r="A24" s="39" t="s">
        <v>20</v>
      </c>
      <c r="B24" s="42">
        <v>1152</v>
      </c>
      <c r="C24" s="42">
        <v>1202</v>
      </c>
      <c r="D24" s="42">
        <v>1215</v>
      </c>
      <c r="E24" s="42">
        <v>1272</v>
      </c>
      <c r="F24" s="42">
        <v>1352</v>
      </c>
      <c r="G24" s="42">
        <v>1412</v>
      </c>
      <c r="H24" s="42">
        <v>1465</v>
      </c>
      <c r="I24" s="42">
        <v>1550</v>
      </c>
      <c r="J24" s="42">
        <v>1677</v>
      </c>
    </row>
    <row r="25" spans="1:10">
      <c r="A25" s="39" t="s">
        <v>11</v>
      </c>
      <c r="B25" s="42">
        <v>983</v>
      </c>
      <c r="C25" s="42">
        <v>1038</v>
      </c>
      <c r="D25" s="42">
        <v>1083</v>
      </c>
      <c r="E25" s="42">
        <v>1161</v>
      </c>
      <c r="F25" s="42">
        <v>1210</v>
      </c>
      <c r="G25" s="42">
        <v>1258</v>
      </c>
      <c r="H25" s="42">
        <v>1367</v>
      </c>
      <c r="I25" s="42">
        <v>1483</v>
      </c>
      <c r="J25" s="42">
        <v>1597</v>
      </c>
    </row>
    <row r="26" spans="1:10">
      <c r="A26" s="39" t="s">
        <v>12</v>
      </c>
      <c r="B26" s="42">
        <v>4993</v>
      </c>
      <c r="C26" s="42">
        <v>5132</v>
      </c>
      <c r="D26" s="42">
        <v>5361</v>
      </c>
      <c r="E26" s="42">
        <v>5511</v>
      </c>
      <c r="F26" s="42">
        <v>5746</v>
      </c>
      <c r="G26" s="42">
        <v>5972</v>
      </c>
      <c r="H26" s="42">
        <v>6140</v>
      </c>
      <c r="I26" s="42">
        <v>6273</v>
      </c>
      <c r="J26" s="42">
        <v>6537</v>
      </c>
    </row>
    <row r="27" spans="1:10">
      <c r="A27" s="39" t="s">
        <v>5</v>
      </c>
      <c r="B27" s="42">
        <v>5753</v>
      </c>
      <c r="C27" s="42">
        <v>6153</v>
      </c>
      <c r="D27" s="42">
        <v>6457</v>
      </c>
      <c r="E27" s="42">
        <v>6900</v>
      </c>
      <c r="F27" s="42">
        <v>7434</v>
      </c>
      <c r="G27" s="42">
        <v>7889</v>
      </c>
      <c r="H27" s="42">
        <v>8358</v>
      </c>
      <c r="I27" s="42">
        <v>8980</v>
      </c>
      <c r="J27" s="42">
        <v>9524</v>
      </c>
    </row>
    <row r="28" spans="1:10">
      <c r="A28" s="39" t="s">
        <v>21</v>
      </c>
      <c r="B28" s="42">
        <v>724</v>
      </c>
      <c r="C28" s="42">
        <v>743</v>
      </c>
      <c r="D28" s="42">
        <v>790</v>
      </c>
      <c r="E28" s="42">
        <v>839</v>
      </c>
      <c r="F28" s="42">
        <v>852</v>
      </c>
      <c r="G28" s="42">
        <v>867</v>
      </c>
      <c r="H28" s="42">
        <v>961</v>
      </c>
      <c r="I28" s="42">
        <v>1017</v>
      </c>
      <c r="J28" s="42">
        <v>1103</v>
      </c>
    </row>
    <row r="29" spans="1:10">
      <c r="A29" s="39" t="s">
        <v>9</v>
      </c>
      <c r="B29" s="42">
        <v>1980</v>
      </c>
      <c r="C29" s="42">
        <v>2224</v>
      </c>
      <c r="D29" s="42">
        <v>2382</v>
      </c>
      <c r="E29" s="42">
        <v>2490</v>
      </c>
      <c r="F29" s="42">
        <v>2678</v>
      </c>
      <c r="G29" s="42">
        <v>2903</v>
      </c>
      <c r="H29" s="42">
        <v>3053</v>
      </c>
      <c r="I29" s="42">
        <v>3289</v>
      </c>
      <c r="J29" s="42">
        <v>3502</v>
      </c>
    </row>
    <row r="30" spans="1:10">
      <c r="A30" s="39" t="s">
        <v>82</v>
      </c>
      <c r="B30" s="42">
        <v>1257</v>
      </c>
      <c r="C30" s="42">
        <v>1267</v>
      </c>
      <c r="D30" s="42">
        <v>1342</v>
      </c>
      <c r="E30" s="42">
        <v>1396</v>
      </c>
      <c r="F30" s="42">
        <v>1507</v>
      </c>
      <c r="G30" s="42">
        <v>1656</v>
      </c>
      <c r="H30" s="42">
        <v>1815</v>
      </c>
      <c r="I30" s="42">
        <v>1924</v>
      </c>
      <c r="J30" s="42">
        <v>2052</v>
      </c>
    </row>
    <row r="31" spans="1:10">
      <c r="A31" s="41" t="s">
        <v>72</v>
      </c>
      <c r="B31" s="43">
        <f>SUM(B9:B30)</f>
        <v>44717</v>
      </c>
      <c r="C31" s="43">
        <f t="shared" ref="C31:J31" si="0">SUM(C9:C30)</f>
        <v>47609</v>
      </c>
      <c r="D31" s="43">
        <f t="shared" si="0"/>
        <v>50587</v>
      </c>
      <c r="E31" s="43">
        <f t="shared" si="0"/>
        <v>53977</v>
      </c>
      <c r="F31" s="43">
        <f t="shared" si="0"/>
        <v>57773</v>
      </c>
      <c r="G31" s="43">
        <f t="shared" si="0"/>
        <v>61789</v>
      </c>
      <c r="H31" s="43">
        <f t="shared" si="0"/>
        <v>66041</v>
      </c>
      <c r="I31" s="43">
        <f t="shared" si="0"/>
        <v>70720</v>
      </c>
      <c r="J31" s="43">
        <f t="shared" si="0"/>
        <v>76378</v>
      </c>
    </row>
    <row r="32" spans="1:10">
      <c r="A32" s="247" t="s">
        <v>100</v>
      </c>
      <c r="B32" s="247"/>
      <c r="C32" s="247"/>
      <c r="D32" s="247"/>
      <c r="E32" s="247"/>
      <c r="F32" s="247"/>
      <c r="G32" s="247"/>
      <c r="H32" s="247"/>
      <c r="I32" s="247"/>
      <c r="J32" s="247"/>
    </row>
    <row r="33" spans="1:10">
      <c r="A33" s="247"/>
      <c r="B33" s="247"/>
      <c r="C33" s="247"/>
      <c r="D33" s="247"/>
      <c r="E33" s="247"/>
      <c r="F33" s="247"/>
      <c r="G33" s="247"/>
      <c r="H33" s="247"/>
      <c r="I33" s="247"/>
      <c r="J33" s="247"/>
    </row>
  </sheetData>
  <mergeCells count="2">
    <mergeCell ref="A32:J33"/>
    <mergeCell ref="A7:J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J33"/>
  <sheetViews>
    <sheetView showGridLines="0" topLeftCell="A13" zoomScale="77" zoomScaleNormal="77" workbookViewId="0"/>
  </sheetViews>
  <sheetFormatPr baseColWidth="10" defaultRowHeight="18.75"/>
  <cols>
    <col min="1" max="1" width="42.28515625" style="1" customWidth="1"/>
    <col min="2" max="10" width="14.7109375" style="1" customWidth="1"/>
    <col min="11" max="16384" width="11.42578125" style="1"/>
  </cols>
  <sheetData>
    <row r="7" spans="1:10" ht="36" customHeight="1">
      <c r="A7" s="250" t="s">
        <v>94</v>
      </c>
      <c r="B7" s="250"/>
      <c r="C7" s="250"/>
      <c r="D7" s="250"/>
      <c r="E7" s="250"/>
      <c r="F7" s="250"/>
      <c r="G7" s="250"/>
      <c r="H7" s="250"/>
      <c r="I7" s="250"/>
      <c r="J7" s="250"/>
    </row>
    <row r="8" spans="1:10">
      <c r="A8" s="8" t="s">
        <v>0</v>
      </c>
      <c r="B8" s="8" t="s">
        <v>25</v>
      </c>
      <c r="C8" s="8" t="s">
        <v>26</v>
      </c>
      <c r="D8" s="8" t="s">
        <v>27</v>
      </c>
      <c r="E8" s="8" t="s">
        <v>28</v>
      </c>
      <c r="F8" s="8" t="s">
        <v>29</v>
      </c>
      <c r="G8" s="8" t="s">
        <v>30</v>
      </c>
      <c r="H8" s="8" t="s">
        <v>31</v>
      </c>
      <c r="I8" s="8" t="s">
        <v>32</v>
      </c>
      <c r="J8" s="8" t="s">
        <v>33</v>
      </c>
    </row>
    <row r="9" spans="1:10">
      <c r="A9" s="39" t="s">
        <v>7</v>
      </c>
      <c r="B9" s="42">
        <v>46801</v>
      </c>
      <c r="C9" s="42">
        <v>45457</v>
      </c>
      <c r="D9" s="42">
        <v>44770</v>
      </c>
      <c r="E9" s="42">
        <v>43512</v>
      </c>
      <c r="F9" s="42">
        <v>41520</v>
      </c>
      <c r="G9" s="42">
        <v>38158</v>
      </c>
      <c r="H9" s="42">
        <v>34088</v>
      </c>
      <c r="I9" s="42">
        <v>28563</v>
      </c>
      <c r="J9" s="42">
        <v>22028</v>
      </c>
    </row>
    <row r="10" spans="1:10">
      <c r="A10" s="39" t="s">
        <v>4</v>
      </c>
      <c r="B10" s="42">
        <v>47288</v>
      </c>
      <c r="C10" s="42">
        <v>46630</v>
      </c>
      <c r="D10" s="42">
        <v>45520</v>
      </c>
      <c r="E10" s="42">
        <v>44245</v>
      </c>
      <c r="F10" s="42">
        <v>40282</v>
      </c>
      <c r="G10" s="42">
        <v>36590</v>
      </c>
      <c r="H10" s="42">
        <v>32438</v>
      </c>
      <c r="I10" s="42">
        <v>25635</v>
      </c>
      <c r="J10" s="42">
        <v>20056</v>
      </c>
    </row>
    <row r="11" spans="1:10">
      <c r="A11" s="39" t="s">
        <v>22</v>
      </c>
      <c r="B11" s="42">
        <v>87916</v>
      </c>
      <c r="C11" s="42">
        <v>87187</v>
      </c>
      <c r="D11" s="42">
        <v>84743</v>
      </c>
      <c r="E11" s="42">
        <v>82355</v>
      </c>
      <c r="F11" s="42">
        <v>79044</v>
      </c>
      <c r="G11" s="42">
        <v>70992</v>
      </c>
      <c r="H11" s="42">
        <v>64740</v>
      </c>
      <c r="I11" s="42">
        <v>56249</v>
      </c>
      <c r="J11" s="42">
        <v>44051</v>
      </c>
    </row>
    <row r="12" spans="1:10">
      <c r="A12" s="39" t="s">
        <v>17</v>
      </c>
      <c r="B12" s="42">
        <v>118108</v>
      </c>
      <c r="C12" s="42">
        <v>137389</v>
      </c>
      <c r="D12" s="42">
        <v>144270</v>
      </c>
      <c r="E12" s="42">
        <v>145957</v>
      </c>
      <c r="F12" s="42">
        <v>155020</v>
      </c>
      <c r="G12" s="42">
        <v>151894</v>
      </c>
      <c r="H12" s="42">
        <v>131754</v>
      </c>
      <c r="I12" s="42">
        <v>112713</v>
      </c>
      <c r="J12" s="42">
        <v>91589</v>
      </c>
    </row>
    <row r="13" spans="1:10">
      <c r="A13" s="39" t="s">
        <v>8</v>
      </c>
      <c r="B13" s="42">
        <v>10181</v>
      </c>
      <c r="C13" s="42">
        <v>9514</v>
      </c>
      <c r="D13" s="42">
        <v>10056</v>
      </c>
      <c r="E13" s="42">
        <v>10664</v>
      </c>
      <c r="F13" s="42">
        <v>11631</v>
      </c>
      <c r="G13" s="42">
        <v>12005</v>
      </c>
      <c r="H13" s="42">
        <v>11750</v>
      </c>
      <c r="I13" s="42">
        <v>10851</v>
      </c>
      <c r="J13" s="42">
        <v>8439</v>
      </c>
    </row>
    <row r="14" spans="1:10">
      <c r="A14" s="39" t="s">
        <v>10</v>
      </c>
      <c r="B14" s="42">
        <v>5731</v>
      </c>
      <c r="C14" s="42">
        <v>5493</v>
      </c>
      <c r="D14" s="42">
        <v>5032</v>
      </c>
      <c r="E14" s="42">
        <v>4425</v>
      </c>
      <c r="F14" s="42">
        <v>4174</v>
      </c>
      <c r="G14" s="42">
        <v>4317</v>
      </c>
      <c r="H14" s="42">
        <v>3811</v>
      </c>
      <c r="I14" s="42">
        <v>3570</v>
      </c>
      <c r="J14" s="42">
        <v>3234</v>
      </c>
    </row>
    <row r="15" spans="1:10">
      <c r="A15" s="39" t="s">
        <v>14</v>
      </c>
      <c r="B15" s="42">
        <v>50482</v>
      </c>
      <c r="C15" s="42">
        <v>55058</v>
      </c>
      <c r="D15" s="42">
        <v>59297</v>
      </c>
      <c r="E15" s="42">
        <v>59767</v>
      </c>
      <c r="F15" s="42">
        <v>60499</v>
      </c>
      <c r="G15" s="42">
        <v>57753</v>
      </c>
      <c r="H15" s="42">
        <v>52348</v>
      </c>
      <c r="I15" s="42">
        <v>44498</v>
      </c>
      <c r="J15" s="42">
        <v>35209</v>
      </c>
    </row>
    <row r="16" spans="1:10">
      <c r="A16" s="39" t="s">
        <v>2</v>
      </c>
      <c r="B16" s="42">
        <v>63766</v>
      </c>
      <c r="C16" s="42">
        <v>62682</v>
      </c>
      <c r="D16" s="42">
        <v>62623</v>
      </c>
      <c r="E16" s="42">
        <v>61495</v>
      </c>
      <c r="F16" s="42">
        <v>59078</v>
      </c>
      <c r="G16" s="42">
        <v>56148</v>
      </c>
      <c r="H16" s="42">
        <v>51534</v>
      </c>
      <c r="I16" s="42">
        <v>43383</v>
      </c>
      <c r="J16" s="42">
        <v>34226</v>
      </c>
    </row>
    <row r="17" spans="1:10">
      <c r="A17" s="39" t="s">
        <v>13</v>
      </c>
      <c r="B17" s="42">
        <v>37946</v>
      </c>
      <c r="C17" s="42">
        <v>36570</v>
      </c>
      <c r="D17" s="42">
        <v>34405</v>
      </c>
      <c r="E17" s="42">
        <v>29861</v>
      </c>
      <c r="F17" s="42">
        <v>27800</v>
      </c>
      <c r="G17" s="42">
        <v>24816</v>
      </c>
      <c r="H17" s="42">
        <v>21150</v>
      </c>
      <c r="I17" s="42">
        <v>17966</v>
      </c>
      <c r="J17" s="42">
        <v>13966</v>
      </c>
    </row>
    <row r="18" spans="1:10">
      <c r="A18" s="39" t="s">
        <v>15</v>
      </c>
      <c r="B18" s="42">
        <v>22375</v>
      </c>
      <c r="C18" s="42">
        <v>21919</v>
      </c>
      <c r="D18" s="42">
        <v>21141</v>
      </c>
      <c r="E18" s="42">
        <v>20231</v>
      </c>
      <c r="F18" s="42">
        <v>19233</v>
      </c>
      <c r="G18" s="42">
        <v>17879</v>
      </c>
      <c r="H18" s="42">
        <v>17011</v>
      </c>
      <c r="I18" s="42">
        <v>14788</v>
      </c>
      <c r="J18" s="42">
        <v>11617</v>
      </c>
    </row>
    <row r="19" spans="1:10">
      <c r="A19" s="39" t="s">
        <v>6</v>
      </c>
      <c r="B19" s="42">
        <v>39232</v>
      </c>
      <c r="C19" s="42">
        <v>37776</v>
      </c>
      <c r="D19" s="42">
        <v>35120</v>
      </c>
      <c r="E19" s="42">
        <v>34362</v>
      </c>
      <c r="F19" s="42">
        <v>32642</v>
      </c>
      <c r="G19" s="42">
        <v>31554</v>
      </c>
      <c r="H19" s="42">
        <v>29827</v>
      </c>
      <c r="I19" s="42">
        <v>26913</v>
      </c>
      <c r="J19" s="42">
        <v>21607</v>
      </c>
    </row>
    <row r="20" spans="1:10">
      <c r="A20" s="39" t="s">
        <v>16</v>
      </c>
      <c r="B20" s="42">
        <v>10903</v>
      </c>
      <c r="C20" s="42">
        <v>11191</v>
      </c>
      <c r="D20" s="42">
        <v>11156</v>
      </c>
      <c r="E20" s="42">
        <v>11207</v>
      </c>
      <c r="F20" s="42">
        <v>10472</v>
      </c>
      <c r="G20" s="42">
        <v>8196</v>
      </c>
      <c r="H20" s="42">
        <v>6898</v>
      </c>
      <c r="I20" s="42">
        <v>5485</v>
      </c>
      <c r="J20" s="42">
        <v>4152</v>
      </c>
    </row>
    <row r="21" spans="1:10">
      <c r="A21" s="39" t="s">
        <v>18</v>
      </c>
      <c r="B21" s="42">
        <v>21012</v>
      </c>
      <c r="C21" s="42">
        <v>20313</v>
      </c>
      <c r="D21" s="42">
        <v>20387</v>
      </c>
      <c r="E21" s="42">
        <v>17868</v>
      </c>
      <c r="F21" s="42">
        <v>17602</v>
      </c>
      <c r="G21" s="42">
        <v>16066</v>
      </c>
      <c r="H21" s="42">
        <v>14495</v>
      </c>
      <c r="I21" s="42">
        <v>11502</v>
      </c>
      <c r="J21" s="42">
        <v>8924</v>
      </c>
    </row>
    <row r="22" spans="1:10">
      <c r="A22" s="39" t="s">
        <v>3</v>
      </c>
      <c r="B22" s="42">
        <v>29832</v>
      </c>
      <c r="C22" s="42">
        <v>29754</v>
      </c>
      <c r="D22" s="42">
        <v>32267</v>
      </c>
      <c r="E22" s="42">
        <v>32878</v>
      </c>
      <c r="F22" s="42">
        <v>36666</v>
      </c>
      <c r="G22" s="42">
        <v>38201</v>
      </c>
      <c r="H22" s="42">
        <v>35827</v>
      </c>
      <c r="I22" s="42">
        <v>30245</v>
      </c>
      <c r="J22" s="42">
        <v>24139</v>
      </c>
    </row>
    <row r="23" spans="1:10">
      <c r="A23" s="39" t="s">
        <v>19</v>
      </c>
      <c r="B23" s="42">
        <v>2157</v>
      </c>
      <c r="C23" s="42">
        <v>2142</v>
      </c>
      <c r="D23" s="42">
        <v>2552</v>
      </c>
      <c r="E23" s="42">
        <v>1665</v>
      </c>
      <c r="F23" s="42">
        <v>1968</v>
      </c>
      <c r="G23" s="42">
        <v>2045</v>
      </c>
      <c r="H23" s="42">
        <v>1957</v>
      </c>
      <c r="I23" s="42">
        <v>1164</v>
      </c>
      <c r="J23" s="42">
        <v>895</v>
      </c>
    </row>
    <row r="24" spans="1:10">
      <c r="A24" s="39" t="s">
        <v>20</v>
      </c>
      <c r="B24" s="42">
        <v>28390</v>
      </c>
      <c r="C24" s="42">
        <v>27610</v>
      </c>
      <c r="D24" s="42">
        <v>24808</v>
      </c>
      <c r="E24" s="42">
        <v>23590</v>
      </c>
      <c r="F24" s="42">
        <v>22548</v>
      </c>
      <c r="G24" s="42">
        <v>19914</v>
      </c>
      <c r="H24" s="42">
        <v>17467</v>
      </c>
      <c r="I24" s="42">
        <v>14238</v>
      </c>
      <c r="J24" s="42">
        <v>11181</v>
      </c>
    </row>
    <row r="25" spans="1:10">
      <c r="A25" s="39" t="s">
        <v>11</v>
      </c>
      <c r="B25" s="42">
        <v>18626</v>
      </c>
      <c r="C25" s="42">
        <v>18071</v>
      </c>
      <c r="D25" s="42">
        <v>16726</v>
      </c>
      <c r="E25" s="42">
        <v>16502</v>
      </c>
      <c r="F25" s="42">
        <v>15013</v>
      </c>
      <c r="G25" s="42">
        <v>13955</v>
      </c>
      <c r="H25" s="42">
        <v>12674</v>
      </c>
      <c r="I25" s="42">
        <v>10934</v>
      </c>
      <c r="J25" s="42">
        <v>8259</v>
      </c>
    </row>
    <row r="26" spans="1:10">
      <c r="A26" s="39" t="s">
        <v>12</v>
      </c>
      <c r="B26" s="42">
        <v>89815</v>
      </c>
      <c r="C26" s="42">
        <v>106088</v>
      </c>
      <c r="D26" s="42">
        <v>113805</v>
      </c>
      <c r="E26" s="42">
        <v>115898</v>
      </c>
      <c r="F26" s="42">
        <v>114239</v>
      </c>
      <c r="G26" s="42">
        <v>109003</v>
      </c>
      <c r="H26" s="42">
        <v>85382</v>
      </c>
      <c r="I26" s="42">
        <v>67783</v>
      </c>
      <c r="J26" s="42">
        <v>52313</v>
      </c>
    </row>
    <row r="27" spans="1:10">
      <c r="A27" s="39" t="s">
        <v>5</v>
      </c>
      <c r="B27" s="42">
        <v>87517</v>
      </c>
      <c r="C27" s="42">
        <v>85267</v>
      </c>
      <c r="D27" s="42">
        <v>81351</v>
      </c>
      <c r="E27" s="42">
        <v>79909</v>
      </c>
      <c r="F27" s="42">
        <v>76551</v>
      </c>
      <c r="G27" s="42">
        <v>67696</v>
      </c>
      <c r="H27" s="42">
        <v>59896</v>
      </c>
      <c r="I27" s="42">
        <v>49916</v>
      </c>
      <c r="J27" s="42">
        <v>36205</v>
      </c>
    </row>
    <row r="28" spans="1:10">
      <c r="A28" s="39" t="s">
        <v>21</v>
      </c>
      <c r="B28" s="42">
        <v>17037</v>
      </c>
      <c r="C28" s="42">
        <v>14103</v>
      </c>
      <c r="D28" s="42">
        <v>13164</v>
      </c>
      <c r="E28" s="42">
        <v>12673</v>
      </c>
      <c r="F28" s="42">
        <v>9953</v>
      </c>
      <c r="G28" s="42">
        <v>8579</v>
      </c>
      <c r="H28" s="42">
        <v>8832</v>
      </c>
      <c r="I28" s="42">
        <v>7761</v>
      </c>
      <c r="J28" s="42">
        <v>5928</v>
      </c>
    </row>
    <row r="29" spans="1:10">
      <c r="A29" s="39" t="s">
        <v>9</v>
      </c>
      <c r="B29" s="42">
        <v>25519</v>
      </c>
      <c r="C29" s="42">
        <v>26606</v>
      </c>
      <c r="D29" s="42">
        <v>25784</v>
      </c>
      <c r="E29" s="42">
        <v>24586</v>
      </c>
      <c r="F29" s="42">
        <v>23178</v>
      </c>
      <c r="G29" s="42">
        <v>21423</v>
      </c>
      <c r="H29" s="42">
        <v>18377</v>
      </c>
      <c r="I29" s="42">
        <v>15177</v>
      </c>
      <c r="J29" s="42">
        <v>11328</v>
      </c>
    </row>
    <row r="30" spans="1:10">
      <c r="A30" s="39" t="s">
        <v>82</v>
      </c>
      <c r="B30" s="42">
        <v>38909</v>
      </c>
      <c r="C30" s="42">
        <v>37232</v>
      </c>
      <c r="D30" s="42">
        <v>37643</v>
      </c>
      <c r="E30" s="42">
        <v>36524</v>
      </c>
      <c r="F30" s="42">
        <v>36144</v>
      </c>
      <c r="G30" s="42">
        <v>35632</v>
      </c>
      <c r="H30" s="42">
        <v>37284</v>
      </c>
      <c r="I30" s="42">
        <v>33815</v>
      </c>
      <c r="J30" s="42">
        <v>28694</v>
      </c>
    </row>
    <row r="31" spans="1:10">
      <c r="A31" s="41" t="s">
        <v>72</v>
      </c>
      <c r="B31" s="46">
        <f>SUM(B9:B30)</f>
        <v>899543</v>
      </c>
      <c r="C31" s="46">
        <f t="shared" ref="C31:J31" si="0">SUM(C9:C30)</f>
        <v>924052</v>
      </c>
      <c r="D31" s="46">
        <f t="shared" si="0"/>
        <v>926620</v>
      </c>
      <c r="E31" s="46">
        <f t="shared" si="0"/>
        <v>910174</v>
      </c>
      <c r="F31" s="46">
        <f t="shared" si="0"/>
        <v>895257</v>
      </c>
      <c r="G31" s="46">
        <f t="shared" si="0"/>
        <v>842816</v>
      </c>
      <c r="H31" s="46">
        <f t="shared" si="0"/>
        <v>749540</v>
      </c>
      <c r="I31" s="46">
        <f t="shared" si="0"/>
        <v>633149</v>
      </c>
      <c r="J31" s="46">
        <f t="shared" si="0"/>
        <v>498040</v>
      </c>
    </row>
    <row r="32" spans="1:10">
      <c r="A32" s="247" t="s">
        <v>74</v>
      </c>
      <c r="B32" s="247"/>
      <c r="C32" s="247"/>
      <c r="D32" s="247"/>
      <c r="E32" s="247"/>
      <c r="F32" s="247"/>
      <c r="G32" s="247"/>
      <c r="H32" s="247"/>
      <c r="I32" s="247"/>
      <c r="J32" s="247"/>
    </row>
    <row r="33" spans="1:10">
      <c r="A33" s="247"/>
      <c r="B33" s="247"/>
      <c r="C33" s="247"/>
      <c r="D33" s="247"/>
      <c r="E33" s="247"/>
      <c r="F33" s="247"/>
      <c r="G33" s="247"/>
      <c r="H33" s="247"/>
      <c r="I33" s="247"/>
      <c r="J33" s="247"/>
    </row>
  </sheetData>
  <mergeCells count="2">
    <mergeCell ref="A7:J7"/>
    <mergeCell ref="A32:J3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K33"/>
  <sheetViews>
    <sheetView showGridLines="0" topLeftCell="A7" zoomScale="64" zoomScaleNormal="64" workbookViewId="0"/>
  </sheetViews>
  <sheetFormatPr baseColWidth="10" defaultRowHeight="18"/>
  <cols>
    <col min="1" max="1" width="40.7109375" style="2" customWidth="1"/>
    <col min="2" max="10" width="16.140625" style="2" customWidth="1"/>
    <col min="11" max="11" width="18.140625" style="2" customWidth="1"/>
    <col min="12" max="16384" width="11.42578125" style="2"/>
  </cols>
  <sheetData>
    <row r="7" spans="1:11" ht="49.5" customHeight="1">
      <c r="A7" s="248" t="s">
        <v>95</v>
      </c>
      <c r="B7" s="248"/>
      <c r="C7" s="248"/>
      <c r="D7" s="248"/>
      <c r="E7" s="248"/>
      <c r="F7" s="248"/>
      <c r="G7" s="248"/>
      <c r="H7" s="248"/>
      <c r="I7" s="248"/>
      <c r="J7" s="248"/>
      <c r="K7" s="248"/>
    </row>
    <row r="8" spans="1:11" ht="56.25">
      <c r="A8" s="8" t="s">
        <v>0</v>
      </c>
      <c r="B8" s="8" t="s">
        <v>25</v>
      </c>
      <c r="C8" s="8" t="s">
        <v>26</v>
      </c>
      <c r="D8" s="8" t="s">
        <v>27</v>
      </c>
      <c r="E8" s="8" t="s">
        <v>28</v>
      </c>
      <c r="F8" s="8" t="s">
        <v>29</v>
      </c>
      <c r="G8" s="8" t="s">
        <v>30</v>
      </c>
      <c r="H8" s="8" t="s">
        <v>31</v>
      </c>
      <c r="I8" s="8" t="s">
        <v>32</v>
      </c>
      <c r="J8" s="8" t="s">
        <v>33</v>
      </c>
      <c r="K8" s="10" t="s">
        <v>23</v>
      </c>
    </row>
    <row r="9" spans="1:11" ht="18.75">
      <c r="A9" s="39" t="s">
        <v>7</v>
      </c>
      <c r="B9" s="52">
        <v>19.484179850124896</v>
      </c>
      <c r="C9" s="52">
        <v>18.024187153053134</v>
      </c>
      <c r="D9" s="52">
        <v>16.393262541193703</v>
      </c>
      <c r="E9" s="52">
        <v>14.562248995983936</v>
      </c>
      <c r="F9" s="52">
        <v>12.724486668709776</v>
      </c>
      <c r="G9" s="52">
        <v>11.031511997687193</v>
      </c>
      <c r="H9" s="52">
        <v>8.9516806722689068</v>
      </c>
      <c r="I9" s="52">
        <v>6.815318539727989</v>
      </c>
      <c r="J9" s="52">
        <v>4.723997426549432</v>
      </c>
      <c r="K9" s="53">
        <f>AVERAGE(B9:J9)</f>
        <v>12.523430427255439</v>
      </c>
    </row>
    <row r="10" spans="1:11" ht="18.75">
      <c r="A10" s="39" t="s">
        <v>4</v>
      </c>
      <c r="B10" s="52">
        <v>24.590743629745191</v>
      </c>
      <c r="C10" s="52">
        <v>22.914004914004913</v>
      </c>
      <c r="D10" s="52">
        <v>20.486048604860486</v>
      </c>
      <c r="E10" s="52">
        <v>17.993086620577472</v>
      </c>
      <c r="F10" s="52">
        <v>15.269901440485215</v>
      </c>
      <c r="G10" s="52">
        <v>13.072525902107897</v>
      </c>
      <c r="H10" s="52">
        <v>10.624959056665574</v>
      </c>
      <c r="I10" s="52">
        <v>8.1848659003831425</v>
      </c>
      <c r="J10" s="52">
        <v>6.0373269114990968</v>
      </c>
      <c r="K10" s="53">
        <f t="shared" ref="K10:K30" si="0">AVERAGE(B10:J10)</f>
        <v>15.463718108925443</v>
      </c>
    </row>
    <row r="11" spans="1:11" ht="18.75">
      <c r="A11" s="39" t="s">
        <v>22</v>
      </c>
      <c r="B11" s="52">
        <v>18.547679324894514</v>
      </c>
      <c r="C11" s="52">
        <v>17.574480951421084</v>
      </c>
      <c r="D11" s="52">
        <v>16.256090542873586</v>
      </c>
      <c r="E11" s="52">
        <v>15.009112447603426</v>
      </c>
      <c r="F11" s="52">
        <v>13.548851559821735</v>
      </c>
      <c r="G11" s="52">
        <v>11.674395658608782</v>
      </c>
      <c r="H11" s="52">
        <v>10.093545369504209</v>
      </c>
      <c r="I11" s="52">
        <v>8.2804357426762838</v>
      </c>
      <c r="J11" s="52">
        <v>6.0121468541012693</v>
      </c>
      <c r="K11" s="53">
        <f t="shared" si="0"/>
        <v>12.999637605722766</v>
      </c>
    </row>
    <row r="12" spans="1:11" ht="18.75">
      <c r="A12" s="39" t="s">
        <v>17</v>
      </c>
      <c r="B12" s="52">
        <v>27.314523589269196</v>
      </c>
      <c r="C12" s="52">
        <v>29.808852245606424</v>
      </c>
      <c r="D12" s="52">
        <v>30</v>
      </c>
      <c r="E12" s="52">
        <v>28.579792441746623</v>
      </c>
      <c r="F12" s="52">
        <v>28.846296985485672</v>
      </c>
      <c r="G12" s="52">
        <v>26.233851468048361</v>
      </c>
      <c r="H12" s="52">
        <v>21.570726915520627</v>
      </c>
      <c r="I12" s="52">
        <v>17.255511328842619</v>
      </c>
      <c r="J12" s="52">
        <v>13.14423076923077</v>
      </c>
      <c r="K12" s="53">
        <f t="shared" si="0"/>
        <v>24.750420638194477</v>
      </c>
    </row>
    <row r="13" spans="1:11" ht="18.75">
      <c r="A13" s="39" t="s">
        <v>8</v>
      </c>
      <c r="B13" s="52">
        <v>18.853703703703705</v>
      </c>
      <c r="C13" s="52">
        <v>16.319039451114921</v>
      </c>
      <c r="D13" s="52">
        <v>14.766519823788546</v>
      </c>
      <c r="E13" s="52">
        <v>13.795601552393274</v>
      </c>
      <c r="F13" s="52">
        <v>13.068539325842696</v>
      </c>
      <c r="G13" s="52">
        <v>11.839250493096648</v>
      </c>
      <c r="H13" s="52">
        <v>10.262008733624453</v>
      </c>
      <c r="I13" s="52">
        <v>8.2018140589569164</v>
      </c>
      <c r="J13" s="52">
        <v>5.6599597585513077</v>
      </c>
      <c r="K13" s="53">
        <f t="shared" si="0"/>
        <v>12.529604100119164</v>
      </c>
    </row>
    <row r="14" spans="1:11" ht="18.75">
      <c r="A14" s="39" t="s">
        <v>10</v>
      </c>
      <c r="B14" s="52">
        <v>12.679203539823009</v>
      </c>
      <c r="C14" s="52">
        <v>10.942231075697212</v>
      </c>
      <c r="D14" s="52">
        <v>9.7330754352030944</v>
      </c>
      <c r="E14" s="52">
        <v>8.4285714285714288</v>
      </c>
      <c r="F14" s="52">
        <v>7.5479204339963832</v>
      </c>
      <c r="G14" s="52">
        <v>6.9629032258064516</v>
      </c>
      <c r="H14" s="52">
        <v>5.5879765395894427</v>
      </c>
      <c r="I14" s="52">
        <v>4.7983870967741939</v>
      </c>
      <c r="J14" s="52">
        <v>3.5734806629834255</v>
      </c>
      <c r="K14" s="53">
        <f t="shared" si="0"/>
        <v>7.8059721598271823</v>
      </c>
    </row>
    <row r="15" spans="1:11" ht="18.75">
      <c r="A15" s="39" t="s">
        <v>14</v>
      </c>
      <c r="B15" s="52">
        <v>15.904851921865154</v>
      </c>
      <c r="C15" s="52">
        <v>15.431053811659194</v>
      </c>
      <c r="D15" s="52">
        <v>14.637620340656628</v>
      </c>
      <c r="E15" s="52">
        <v>13.436825539568344</v>
      </c>
      <c r="F15" s="52">
        <v>12.209687184661957</v>
      </c>
      <c r="G15" s="52">
        <v>10.633953231449089</v>
      </c>
      <c r="H15" s="52">
        <v>8.890625</v>
      </c>
      <c r="I15" s="52">
        <v>7.0913147410358564</v>
      </c>
      <c r="J15" s="52">
        <v>5.1146135967460777</v>
      </c>
      <c r="K15" s="53">
        <f t="shared" si="0"/>
        <v>11.483393929738035</v>
      </c>
    </row>
    <row r="16" spans="1:11" ht="18.75">
      <c r="A16" s="39" t="s">
        <v>2</v>
      </c>
      <c r="B16" s="52">
        <v>23.238338192419825</v>
      </c>
      <c r="C16" s="52">
        <v>20.8800799467022</v>
      </c>
      <c r="D16" s="52">
        <v>19.221301411909145</v>
      </c>
      <c r="E16" s="52">
        <v>17.096191270503198</v>
      </c>
      <c r="F16" s="52">
        <v>15.433124346917451</v>
      </c>
      <c r="G16" s="52">
        <v>13.506855905701228</v>
      </c>
      <c r="H16" s="52">
        <v>11.388729281767956</v>
      </c>
      <c r="I16" s="52">
        <v>8.6454762853726592</v>
      </c>
      <c r="J16" s="52">
        <v>6.1869125090383221</v>
      </c>
      <c r="K16" s="53">
        <f t="shared" si="0"/>
        <v>15.066334350036888</v>
      </c>
    </row>
    <row r="17" spans="1:11" ht="18.75">
      <c r="A17" s="39" t="s">
        <v>13</v>
      </c>
      <c r="B17" s="52">
        <v>25.046864686468648</v>
      </c>
      <c r="C17" s="52">
        <v>22.326007326007325</v>
      </c>
      <c r="D17" s="52">
        <v>19.738955823293171</v>
      </c>
      <c r="E17" s="52">
        <v>16.552660753880264</v>
      </c>
      <c r="F17" s="52">
        <v>14.732379438261791</v>
      </c>
      <c r="G17" s="52">
        <v>12.164705882352941</v>
      </c>
      <c r="H17" s="52">
        <v>9.8647388059701484</v>
      </c>
      <c r="I17" s="52">
        <v>7.7977430555555554</v>
      </c>
      <c r="J17" s="52">
        <v>5.5575009948269001</v>
      </c>
      <c r="K17" s="53">
        <f t="shared" si="0"/>
        <v>14.864617418512971</v>
      </c>
    </row>
    <row r="18" spans="1:11" ht="18.75">
      <c r="A18" s="39" t="s">
        <v>15</v>
      </c>
      <c r="B18" s="52">
        <v>29.87316421895861</v>
      </c>
      <c r="C18" s="52">
        <v>28.065300896286811</v>
      </c>
      <c r="D18" s="52">
        <v>25.348920863309353</v>
      </c>
      <c r="E18" s="52">
        <v>22.110382513661204</v>
      </c>
      <c r="F18" s="52">
        <v>19.310240963855421</v>
      </c>
      <c r="G18" s="52">
        <v>16.819379115710255</v>
      </c>
      <c r="H18" s="52">
        <v>14.440577249575552</v>
      </c>
      <c r="I18" s="52">
        <v>11.708630245447347</v>
      </c>
      <c r="J18" s="52">
        <v>8.7018726591760291</v>
      </c>
      <c r="K18" s="53">
        <f t="shared" si="0"/>
        <v>19.597607636220062</v>
      </c>
    </row>
    <row r="19" spans="1:11" ht="18.75">
      <c r="A19" s="39" t="s">
        <v>6</v>
      </c>
      <c r="B19" s="52">
        <v>18.095940959409592</v>
      </c>
      <c r="C19" s="52">
        <v>16.811748998664886</v>
      </c>
      <c r="D19" s="52">
        <v>15.302832244008714</v>
      </c>
      <c r="E19" s="52">
        <v>14.077017615731258</v>
      </c>
      <c r="F19" s="52">
        <v>12.506513409961686</v>
      </c>
      <c r="G19" s="52">
        <v>10.854489164086687</v>
      </c>
      <c r="H19" s="52">
        <v>9.3005924540068605</v>
      </c>
      <c r="I19" s="52">
        <v>7.4571903574397336</v>
      </c>
      <c r="J19" s="52">
        <v>5.3722028841372449</v>
      </c>
      <c r="K19" s="53">
        <f t="shared" si="0"/>
        <v>12.197614231938518</v>
      </c>
    </row>
    <row r="20" spans="1:11" ht="18.75">
      <c r="A20" s="39" t="s">
        <v>16</v>
      </c>
      <c r="B20" s="52">
        <v>7.7546230440967285</v>
      </c>
      <c r="C20" s="52">
        <v>7.5309555854643335</v>
      </c>
      <c r="D20" s="52">
        <v>7.0921805467260013</v>
      </c>
      <c r="E20" s="52">
        <v>6.7188249400479618</v>
      </c>
      <c r="F20" s="52">
        <v>6.0149339460080418</v>
      </c>
      <c r="G20" s="52">
        <v>4.476242490442381</v>
      </c>
      <c r="H20" s="52">
        <v>3.5908381051535661</v>
      </c>
      <c r="I20" s="52">
        <v>2.7562814070351758</v>
      </c>
      <c r="J20" s="52">
        <v>1.9520451339915375</v>
      </c>
      <c r="K20" s="53">
        <f t="shared" si="0"/>
        <v>5.3207694665517478</v>
      </c>
    </row>
    <row r="21" spans="1:11" ht="18.75">
      <c r="A21" s="39" t="s">
        <v>18</v>
      </c>
      <c r="B21" s="52">
        <v>22.740259740259742</v>
      </c>
      <c r="C21" s="52">
        <v>20.052319842053308</v>
      </c>
      <c r="D21" s="52">
        <v>19.509090909090908</v>
      </c>
      <c r="E21" s="52">
        <v>16.302919708029197</v>
      </c>
      <c r="F21" s="52">
        <v>14.841483979763913</v>
      </c>
      <c r="G21" s="52">
        <v>12.904417670682731</v>
      </c>
      <c r="H21" s="52">
        <v>11.271384136858476</v>
      </c>
      <c r="I21" s="52">
        <v>8.1864768683274018</v>
      </c>
      <c r="J21" s="52">
        <v>5.7648578811369511</v>
      </c>
      <c r="K21" s="53">
        <f t="shared" si="0"/>
        <v>14.619245637355849</v>
      </c>
    </row>
    <row r="22" spans="1:11" ht="18.75">
      <c r="A22" s="39" t="s">
        <v>3</v>
      </c>
      <c r="B22" s="52">
        <v>37.762025316455698</v>
      </c>
      <c r="C22" s="52">
        <v>34.043478260869563</v>
      </c>
      <c r="D22" s="52">
        <v>33.965263157894739</v>
      </c>
      <c r="E22" s="52">
        <v>31.372137404580151</v>
      </c>
      <c r="F22" s="52">
        <v>31.392123287671232</v>
      </c>
      <c r="G22" s="52">
        <v>29.138825324180015</v>
      </c>
      <c r="H22" s="52">
        <v>25.001395673412421</v>
      </c>
      <c r="I22" s="52">
        <v>19.780902550686722</v>
      </c>
      <c r="J22" s="52">
        <v>14.638568829593693</v>
      </c>
      <c r="K22" s="53">
        <f t="shared" si="0"/>
        <v>28.566079978371583</v>
      </c>
    </row>
    <row r="23" spans="1:11" ht="18.75">
      <c r="A23" s="39" t="s">
        <v>19</v>
      </c>
      <c r="B23" s="52">
        <v>89.875</v>
      </c>
      <c r="C23" s="52">
        <v>73.862068965517238</v>
      </c>
      <c r="D23" s="52">
        <v>72.914285714285711</v>
      </c>
      <c r="E23" s="52">
        <v>32.019230769230766</v>
      </c>
      <c r="F23" s="52">
        <v>27.718309859154928</v>
      </c>
      <c r="G23" s="52">
        <v>24.345238095238095</v>
      </c>
      <c r="H23" s="52">
        <v>21.744444444444444</v>
      </c>
      <c r="I23" s="52">
        <v>12.125</v>
      </c>
      <c r="J23" s="52">
        <v>8.9499999999999993</v>
      </c>
      <c r="K23" s="53">
        <f t="shared" si="0"/>
        <v>40.394841983096796</v>
      </c>
    </row>
    <row r="24" spans="1:11" ht="18.75">
      <c r="A24" s="39" t="s">
        <v>20</v>
      </c>
      <c r="B24" s="52">
        <v>24.644097222222221</v>
      </c>
      <c r="C24" s="52">
        <v>22.970049916805323</v>
      </c>
      <c r="D24" s="52">
        <v>20.418106995884774</v>
      </c>
      <c r="E24" s="52">
        <v>18.54559748427673</v>
      </c>
      <c r="F24" s="52">
        <v>16.677514792899409</v>
      </c>
      <c r="G24" s="52">
        <v>14.103399433427763</v>
      </c>
      <c r="H24" s="52">
        <v>11.922866894197952</v>
      </c>
      <c r="I24" s="52">
        <v>9.185806451612903</v>
      </c>
      <c r="J24" s="52">
        <v>6.6672629695885508</v>
      </c>
      <c r="K24" s="53">
        <f t="shared" si="0"/>
        <v>16.126078017879514</v>
      </c>
    </row>
    <row r="25" spans="1:11" ht="18.75">
      <c r="A25" s="39" t="s">
        <v>11</v>
      </c>
      <c r="B25" s="52">
        <v>18.948118006103766</v>
      </c>
      <c r="C25" s="52">
        <v>17.409441233140655</v>
      </c>
      <c r="D25" s="52">
        <v>15.444136657433056</v>
      </c>
      <c r="E25" s="52">
        <v>14.213608957795005</v>
      </c>
      <c r="F25" s="52">
        <v>12.407438016528925</v>
      </c>
      <c r="G25" s="52">
        <v>11.093004769475357</v>
      </c>
      <c r="H25" s="52">
        <v>9.2713972201901971</v>
      </c>
      <c r="I25" s="52">
        <v>7.3728927848954822</v>
      </c>
      <c r="J25" s="52">
        <v>5.1715716969317471</v>
      </c>
      <c r="K25" s="53">
        <f t="shared" si="0"/>
        <v>12.37017881583269</v>
      </c>
    </row>
    <row r="26" spans="1:11" ht="18.75">
      <c r="A26" s="39" t="s">
        <v>12</v>
      </c>
      <c r="B26" s="52">
        <v>17.988183456839575</v>
      </c>
      <c r="C26" s="52">
        <v>20.671862821512082</v>
      </c>
      <c r="D26" s="52">
        <v>21.228315612758813</v>
      </c>
      <c r="E26" s="52">
        <v>21.030303030303031</v>
      </c>
      <c r="F26" s="52">
        <v>19.881482770623041</v>
      </c>
      <c r="G26" s="52">
        <v>18.252344273275284</v>
      </c>
      <c r="H26" s="52">
        <v>13.905863192182411</v>
      </c>
      <c r="I26" s="52">
        <v>10.805515702215846</v>
      </c>
      <c r="J26" s="52">
        <v>8.0026005813064103</v>
      </c>
      <c r="K26" s="53">
        <f t="shared" si="0"/>
        <v>16.862941271224052</v>
      </c>
    </row>
    <row r="27" spans="1:11" ht="18.75">
      <c r="A27" s="39" t="s">
        <v>5</v>
      </c>
      <c r="B27" s="52">
        <v>15.212410916043803</v>
      </c>
      <c r="C27" s="52">
        <v>13.857792946530148</v>
      </c>
      <c r="D27" s="52">
        <v>12.598884931082546</v>
      </c>
      <c r="E27" s="52">
        <v>11.581014492753622</v>
      </c>
      <c r="F27" s="52">
        <v>10.297417271993544</v>
      </c>
      <c r="G27" s="52">
        <v>8.5810622385600208</v>
      </c>
      <c r="H27" s="52">
        <v>7.1663077291217991</v>
      </c>
      <c r="I27" s="52">
        <v>5.5585746102449889</v>
      </c>
      <c r="J27" s="52">
        <v>3.8014489710205797</v>
      </c>
      <c r="K27" s="53">
        <f t="shared" si="0"/>
        <v>9.8505460119278947</v>
      </c>
    </row>
    <row r="28" spans="1:11" ht="18.75">
      <c r="A28" s="39" t="s">
        <v>21</v>
      </c>
      <c r="B28" s="52">
        <v>23.531767955801104</v>
      </c>
      <c r="C28" s="52">
        <v>18.981157469717363</v>
      </c>
      <c r="D28" s="52">
        <v>16.663291139240506</v>
      </c>
      <c r="E28" s="52">
        <v>15.104886769964244</v>
      </c>
      <c r="F28" s="52">
        <v>11.681924882629108</v>
      </c>
      <c r="G28" s="52">
        <v>9.8950403690888127</v>
      </c>
      <c r="H28" s="52">
        <v>9.1904266389177938</v>
      </c>
      <c r="I28" s="52">
        <v>7.6312684365781713</v>
      </c>
      <c r="J28" s="52">
        <v>5.3744333635539441</v>
      </c>
      <c r="K28" s="53">
        <f t="shared" si="0"/>
        <v>13.11713300283234</v>
      </c>
    </row>
    <row r="29" spans="1:11" ht="18.75">
      <c r="A29" s="39" t="s">
        <v>9</v>
      </c>
      <c r="B29" s="52">
        <v>12.888383838383838</v>
      </c>
      <c r="C29" s="52">
        <v>11.963129496402878</v>
      </c>
      <c r="D29" s="52">
        <v>10.824517212426532</v>
      </c>
      <c r="E29" s="52">
        <v>9.8738955823293164</v>
      </c>
      <c r="F29" s="52">
        <v>8.6549663928304703</v>
      </c>
      <c r="G29" s="52">
        <v>7.3796073027902169</v>
      </c>
      <c r="H29" s="52">
        <v>6.019325253848673</v>
      </c>
      <c r="I29" s="52">
        <v>4.6144724840377016</v>
      </c>
      <c r="J29" s="52">
        <v>3.2347230154197599</v>
      </c>
      <c r="K29" s="53">
        <f t="shared" si="0"/>
        <v>8.3836689531632658</v>
      </c>
    </row>
    <row r="30" spans="1:11" ht="18.75">
      <c r="A30" s="47" t="s">
        <v>82</v>
      </c>
      <c r="B30" s="54">
        <v>30.953858392999205</v>
      </c>
      <c r="C30" s="54">
        <v>29.385951065509076</v>
      </c>
      <c r="D30" s="54">
        <v>28.049925484351714</v>
      </c>
      <c r="E30" s="54">
        <v>26.163323782234958</v>
      </c>
      <c r="F30" s="54">
        <v>23.984074319840744</v>
      </c>
      <c r="G30" s="54">
        <v>21.516908212560388</v>
      </c>
      <c r="H30" s="54">
        <v>20.54214876033058</v>
      </c>
      <c r="I30" s="54">
        <v>17.575363825363826</v>
      </c>
      <c r="J30" s="54">
        <v>13.983430799220272</v>
      </c>
      <c r="K30" s="55">
        <f t="shared" si="0"/>
        <v>23.572776071378978</v>
      </c>
    </row>
    <row r="31" spans="1:11">
      <c r="A31" s="2" t="s">
        <v>99</v>
      </c>
    </row>
    <row r="32" spans="1:11">
      <c r="A32" s="247" t="s">
        <v>150</v>
      </c>
      <c r="B32" s="247"/>
      <c r="C32" s="247"/>
      <c r="D32" s="247"/>
      <c r="E32" s="247"/>
      <c r="F32" s="247"/>
      <c r="G32" s="247"/>
      <c r="H32" s="247"/>
      <c r="I32" s="247"/>
      <c r="J32" s="247"/>
    </row>
    <row r="33" spans="1:10">
      <c r="A33" s="247"/>
      <c r="B33" s="247"/>
      <c r="C33" s="247"/>
      <c r="D33" s="247"/>
      <c r="E33" s="247"/>
      <c r="F33" s="247"/>
      <c r="G33" s="247"/>
      <c r="H33" s="247"/>
      <c r="I33" s="247"/>
      <c r="J33" s="247"/>
    </row>
  </sheetData>
  <mergeCells count="2">
    <mergeCell ref="A32:J33"/>
    <mergeCell ref="A7:K7"/>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O51"/>
  <sheetViews>
    <sheetView showGridLines="0" zoomScale="73" zoomScaleNormal="73" workbookViewId="0">
      <selection activeCell="A23" sqref="A23"/>
    </sheetView>
  </sheetViews>
  <sheetFormatPr baseColWidth="10" defaultRowHeight="18.75"/>
  <cols>
    <col min="1" max="1" width="33.7109375" style="1" customWidth="1"/>
    <col min="2" max="2" width="13.85546875" style="1" bestFit="1" customWidth="1"/>
    <col min="3" max="3" width="15.5703125" style="1" bestFit="1" customWidth="1"/>
    <col min="4" max="4" width="16" style="1" bestFit="1" customWidth="1"/>
    <col min="5" max="5" width="15.28515625" style="1" bestFit="1" customWidth="1"/>
    <col min="6" max="8" width="15" style="1" bestFit="1" customWidth="1"/>
    <col min="9" max="9" width="15.140625" style="1" bestFit="1" customWidth="1"/>
    <col min="10" max="10" width="15.28515625" style="1" bestFit="1" customWidth="1"/>
    <col min="11" max="11" width="15.7109375" style="1" bestFit="1" customWidth="1"/>
    <col min="12" max="12" width="15" style="1" bestFit="1" customWidth="1"/>
    <col min="13" max="13" width="15.7109375" style="1" bestFit="1" customWidth="1"/>
    <col min="14" max="14" width="14.85546875" style="1" bestFit="1" customWidth="1"/>
    <col min="15" max="15" width="17.28515625" style="1" customWidth="1"/>
    <col min="16" max="16384" width="11.42578125" style="1"/>
  </cols>
  <sheetData>
    <row r="6" spans="1:15">
      <c r="A6" s="246" t="s">
        <v>86</v>
      </c>
      <c r="B6" s="246"/>
      <c r="C6" s="246"/>
      <c r="D6" s="246"/>
      <c r="E6" s="246"/>
      <c r="F6" s="246"/>
      <c r="G6" s="246"/>
      <c r="H6" s="246"/>
      <c r="I6" s="246"/>
      <c r="J6" s="246"/>
      <c r="K6" s="246"/>
      <c r="L6" s="246"/>
      <c r="M6" s="246"/>
      <c r="N6" s="246"/>
      <c r="O6" s="246"/>
    </row>
    <row r="7" spans="1:15">
      <c r="A7" s="8" t="s">
        <v>34</v>
      </c>
      <c r="B7" s="8">
        <v>2007</v>
      </c>
      <c r="C7" s="8">
        <v>2008</v>
      </c>
      <c r="D7" s="8">
        <v>2009</v>
      </c>
      <c r="E7" s="8">
        <v>2010</v>
      </c>
      <c r="F7" s="8">
        <v>2011</v>
      </c>
      <c r="G7" s="8">
        <v>2012</v>
      </c>
      <c r="H7" s="8">
        <v>2013</v>
      </c>
      <c r="I7" s="8">
        <v>2014</v>
      </c>
      <c r="J7" s="8">
        <v>2015</v>
      </c>
      <c r="K7" s="8">
        <v>2016</v>
      </c>
      <c r="L7" s="8">
        <v>2017</v>
      </c>
      <c r="M7" s="8">
        <v>2018</v>
      </c>
      <c r="N7" s="8">
        <v>2019</v>
      </c>
      <c r="O7" s="8" t="s">
        <v>72</v>
      </c>
    </row>
    <row r="8" spans="1:15">
      <c r="A8" s="39" t="s">
        <v>35</v>
      </c>
      <c r="B8" s="42">
        <v>75667</v>
      </c>
      <c r="C8" s="42">
        <v>78079</v>
      </c>
      <c r="D8" s="42">
        <v>80759</v>
      </c>
      <c r="E8" s="42">
        <v>84813</v>
      </c>
      <c r="F8" s="42">
        <v>89647</v>
      </c>
      <c r="G8" s="42">
        <v>93651</v>
      </c>
      <c r="H8" s="42">
        <v>97595</v>
      </c>
      <c r="I8" s="42">
        <v>98810</v>
      </c>
      <c r="J8" s="42">
        <v>101773</v>
      </c>
      <c r="K8" s="42">
        <v>105367</v>
      </c>
      <c r="L8" s="42">
        <v>108241</v>
      </c>
      <c r="M8" s="42">
        <v>109819</v>
      </c>
      <c r="N8" s="42">
        <v>117511</v>
      </c>
      <c r="O8" s="58">
        <f>SUM(B8:N8)</f>
        <v>1241732</v>
      </c>
    </row>
    <row r="9" spans="1:15">
      <c r="A9" s="39" t="s">
        <v>77</v>
      </c>
      <c r="B9" s="42">
        <v>5703</v>
      </c>
      <c r="C9" s="42">
        <v>6423</v>
      </c>
      <c r="D9" s="42">
        <v>6720</v>
      </c>
      <c r="E9" s="42">
        <v>7291</v>
      </c>
      <c r="F9" s="42">
        <v>7760</v>
      </c>
      <c r="G9" s="42">
        <v>8105</v>
      </c>
      <c r="H9" s="42">
        <v>8369</v>
      </c>
      <c r="I9" s="42">
        <v>8340</v>
      </c>
      <c r="J9" s="42">
        <v>8714</v>
      </c>
      <c r="K9" s="42">
        <v>8875</v>
      </c>
      <c r="L9" s="42">
        <v>9088</v>
      </c>
      <c r="M9" s="42">
        <v>9623</v>
      </c>
      <c r="N9" s="42">
        <v>10009</v>
      </c>
      <c r="O9" s="58">
        <f t="shared" ref="O9:O46" si="0">SUM(B9:N9)</f>
        <v>105020</v>
      </c>
    </row>
    <row r="10" spans="1:15">
      <c r="A10" s="39" t="s">
        <v>36</v>
      </c>
      <c r="B10" s="42">
        <v>29660</v>
      </c>
      <c r="C10" s="42">
        <v>32605</v>
      </c>
      <c r="D10" s="42">
        <v>35090</v>
      </c>
      <c r="E10" s="42">
        <v>37867</v>
      </c>
      <c r="F10" s="42">
        <v>41699</v>
      </c>
      <c r="G10" s="42">
        <v>45127</v>
      </c>
      <c r="H10" s="42">
        <v>50197</v>
      </c>
      <c r="I10" s="42">
        <v>53451</v>
      </c>
      <c r="J10" s="42">
        <v>57362</v>
      </c>
      <c r="K10" s="42">
        <v>60335</v>
      </c>
      <c r="L10" s="42">
        <v>62224</v>
      </c>
      <c r="M10" s="42">
        <v>65144</v>
      </c>
      <c r="N10" s="42">
        <v>72460</v>
      </c>
      <c r="O10" s="58">
        <f t="shared" si="0"/>
        <v>643221</v>
      </c>
    </row>
    <row r="11" spans="1:15">
      <c r="A11" s="39" t="s">
        <v>37</v>
      </c>
      <c r="B11" s="42">
        <v>9287</v>
      </c>
      <c r="C11" s="42">
        <v>9864</v>
      </c>
      <c r="D11" s="42">
        <v>10268</v>
      </c>
      <c r="E11" s="42">
        <v>11105</v>
      </c>
      <c r="F11" s="42">
        <v>12016</v>
      </c>
      <c r="G11" s="42">
        <v>12545</v>
      </c>
      <c r="H11" s="42">
        <v>13432</v>
      </c>
      <c r="I11" s="42">
        <v>13905</v>
      </c>
      <c r="J11" s="42">
        <v>14625</v>
      </c>
      <c r="K11" s="42">
        <v>15641</v>
      </c>
      <c r="L11" s="42">
        <v>16056</v>
      </c>
      <c r="M11" s="42">
        <v>16478</v>
      </c>
      <c r="N11" s="42">
        <v>18048</v>
      </c>
      <c r="O11" s="58">
        <f t="shared" si="0"/>
        <v>173270</v>
      </c>
    </row>
    <row r="12" spans="1:15">
      <c r="A12" s="39" t="s">
        <v>38</v>
      </c>
      <c r="B12" s="42">
        <v>13570</v>
      </c>
      <c r="C12" s="42">
        <v>14458</v>
      </c>
      <c r="D12" s="42">
        <v>14985</v>
      </c>
      <c r="E12" s="42">
        <v>16257</v>
      </c>
      <c r="F12" s="42">
        <v>17298</v>
      </c>
      <c r="G12" s="42">
        <v>18130</v>
      </c>
      <c r="H12" s="42">
        <v>19319</v>
      </c>
      <c r="I12" s="42">
        <v>19894</v>
      </c>
      <c r="J12" s="42">
        <v>20889</v>
      </c>
      <c r="K12" s="42">
        <v>21181</v>
      </c>
      <c r="L12" s="42">
        <v>21742</v>
      </c>
      <c r="M12" s="42">
        <v>22459</v>
      </c>
      <c r="N12" s="42">
        <v>23701</v>
      </c>
      <c r="O12" s="58">
        <f t="shared" si="0"/>
        <v>243883</v>
      </c>
    </row>
    <row r="13" spans="1:15">
      <c r="A13" s="39" t="s">
        <v>78</v>
      </c>
      <c r="B13" s="42">
        <v>23352</v>
      </c>
      <c r="C13" s="42">
        <v>28148</v>
      </c>
      <c r="D13" s="42">
        <v>29981</v>
      </c>
      <c r="E13" s="42">
        <v>31696</v>
      </c>
      <c r="F13" s="42">
        <v>34333</v>
      </c>
      <c r="G13" s="42">
        <v>36586</v>
      </c>
      <c r="H13" s="42">
        <v>38181</v>
      </c>
      <c r="I13" s="42">
        <v>39539</v>
      </c>
      <c r="J13" s="42">
        <v>41442</v>
      </c>
      <c r="K13" s="42">
        <v>44380</v>
      </c>
      <c r="L13" s="42">
        <v>46601</v>
      </c>
      <c r="M13" s="42">
        <v>49281</v>
      </c>
      <c r="N13" s="42">
        <v>53594</v>
      </c>
      <c r="O13" s="58">
        <f t="shared" si="0"/>
        <v>497114</v>
      </c>
    </row>
    <row r="14" spans="1:15">
      <c r="A14" s="39" t="s">
        <v>39</v>
      </c>
      <c r="B14" s="42">
        <v>45192</v>
      </c>
      <c r="C14" s="42">
        <v>48247</v>
      </c>
      <c r="D14" s="42">
        <v>50343</v>
      </c>
      <c r="E14" s="42">
        <v>52422</v>
      </c>
      <c r="F14" s="42">
        <v>54410</v>
      </c>
      <c r="G14" s="42">
        <v>56852</v>
      </c>
      <c r="H14" s="42">
        <v>59606</v>
      </c>
      <c r="I14" s="42">
        <v>60785</v>
      </c>
      <c r="J14" s="42">
        <v>62699</v>
      </c>
      <c r="K14" s="42">
        <v>64691</v>
      </c>
      <c r="L14" s="42">
        <v>66353</v>
      </c>
      <c r="M14" s="42">
        <v>68833</v>
      </c>
      <c r="N14" s="42">
        <v>75215</v>
      </c>
      <c r="O14" s="58">
        <f t="shared" si="0"/>
        <v>765648</v>
      </c>
    </row>
    <row r="15" spans="1:15">
      <c r="A15" s="39" t="s">
        <v>40</v>
      </c>
      <c r="B15" s="42">
        <v>3540</v>
      </c>
      <c r="C15" s="42">
        <v>3900</v>
      </c>
      <c r="D15" s="42">
        <v>4390</v>
      </c>
      <c r="E15" s="42">
        <v>4747</v>
      </c>
      <c r="F15" s="42">
        <v>5397</v>
      </c>
      <c r="G15" s="42">
        <v>5939</v>
      </c>
      <c r="H15" s="42">
        <v>6157</v>
      </c>
      <c r="I15" s="42">
        <v>6980</v>
      </c>
      <c r="J15" s="42">
        <v>7663</v>
      </c>
      <c r="K15" s="42">
        <v>8447</v>
      </c>
      <c r="L15" s="42">
        <v>8749</v>
      </c>
      <c r="M15" s="42">
        <v>9589</v>
      </c>
      <c r="N15" s="42">
        <v>10556</v>
      </c>
      <c r="O15" s="58">
        <f t="shared" si="0"/>
        <v>86054</v>
      </c>
    </row>
    <row r="16" spans="1:15">
      <c r="A16" s="39" t="s">
        <v>41</v>
      </c>
      <c r="B16" s="42">
        <v>1384</v>
      </c>
      <c r="C16" s="42">
        <v>2012</v>
      </c>
      <c r="D16" s="42">
        <v>2254</v>
      </c>
      <c r="E16" s="42">
        <v>2631</v>
      </c>
      <c r="F16" s="42">
        <v>2955</v>
      </c>
      <c r="G16" s="42">
        <v>3271</v>
      </c>
      <c r="H16" s="42">
        <v>3392</v>
      </c>
      <c r="I16" s="42">
        <v>3404</v>
      </c>
      <c r="J16" s="42">
        <v>3939</v>
      </c>
      <c r="K16" s="42">
        <v>4461</v>
      </c>
      <c r="L16" s="42">
        <v>4976</v>
      </c>
      <c r="M16" s="42">
        <v>5461</v>
      </c>
      <c r="N16" s="42">
        <v>6505</v>
      </c>
      <c r="O16" s="58">
        <f t="shared" si="0"/>
        <v>46645</v>
      </c>
    </row>
    <row r="17" spans="1:15">
      <c r="A17" s="39" t="s">
        <v>67</v>
      </c>
      <c r="B17" s="42">
        <v>28965</v>
      </c>
      <c r="C17" s="42">
        <v>33698</v>
      </c>
      <c r="D17" s="42">
        <v>36902</v>
      </c>
      <c r="E17" s="42">
        <v>40506</v>
      </c>
      <c r="F17" s="42">
        <v>44552</v>
      </c>
      <c r="G17" s="42">
        <v>48567</v>
      </c>
      <c r="H17" s="42">
        <v>50794</v>
      </c>
      <c r="I17" s="42">
        <v>53549</v>
      </c>
      <c r="J17" s="42">
        <v>56536</v>
      </c>
      <c r="K17" s="42">
        <v>57806</v>
      </c>
      <c r="L17" s="42">
        <v>58411</v>
      </c>
      <c r="M17" s="42">
        <v>60720</v>
      </c>
      <c r="N17" s="42">
        <v>65840</v>
      </c>
      <c r="O17" s="58">
        <f t="shared" si="0"/>
        <v>636846</v>
      </c>
    </row>
    <row r="18" spans="1:15">
      <c r="A18" s="39" t="s">
        <v>42</v>
      </c>
      <c r="B18" s="42">
        <v>9395</v>
      </c>
      <c r="C18" s="42">
        <v>9835</v>
      </c>
      <c r="D18" s="42">
        <v>10342</v>
      </c>
      <c r="E18" s="42">
        <v>11456</v>
      </c>
      <c r="F18" s="42">
        <v>12722</v>
      </c>
      <c r="G18" s="42">
        <v>13888</v>
      </c>
      <c r="H18" s="42">
        <v>14897</v>
      </c>
      <c r="I18" s="42">
        <v>16069</v>
      </c>
      <c r="J18" s="42">
        <v>17279</v>
      </c>
      <c r="K18" s="42">
        <v>18459</v>
      </c>
      <c r="L18" s="42">
        <v>19096</v>
      </c>
      <c r="M18" s="42">
        <v>19748</v>
      </c>
      <c r="N18" s="42">
        <v>21430</v>
      </c>
      <c r="O18" s="58">
        <f t="shared" si="0"/>
        <v>194616</v>
      </c>
    </row>
    <row r="19" spans="1:15">
      <c r="A19" s="39" t="s">
        <v>68</v>
      </c>
      <c r="B19" s="42">
        <v>2498</v>
      </c>
      <c r="C19" s="42">
        <v>2750</v>
      </c>
      <c r="D19" s="42">
        <v>2641</v>
      </c>
      <c r="E19" s="42">
        <v>2772</v>
      </c>
      <c r="F19" s="42">
        <v>2890</v>
      </c>
      <c r="G19" s="42">
        <v>3077</v>
      </c>
      <c r="H19" s="42">
        <v>3096</v>
      </c>
      <c r="I19" s="42">
        <v>3351</v>
      </c>
      <c r="J19" s="42">
        <v>3456</v>
      </c>
      <c r="K19" s="42">
        <v>3575</v>
      </c>
      <c r="L19" s="42">
        <v>3916</v>
      </c>
      <c r="M19" s="42">
        <v>3924</v>
      </c>
      <c r="N19" s="42">
        <v>4237</v>
      </c>
      <c r="O19" s="58">
        <f t="shared" si="0"/>
        <v>42183</v>
      </c>
    </row>
    <row r="20" spans="1:15">
      <c r="A20" s="39" t="s">
        <v>43</v>
      </c>
      <c r="B20" s="42">
        <v>2569</v>
      </c>
      <c r="C20" s="42">
        <v>3013</v>
      </c>
      <c r="D20" s="42">
        <v>3027</v>
      </c>
      <c r="E20" s="42">
        <v>3130</v>
      </c>
      <c r="F20" s="42">
        <v>3489</v>
      </c>
      <c r="G20" s="42">
        <v>3665</v>
      </c>
      <c r="H20" s="42">
        <v>3775</v>
      </c>
      <c r="I20" s="42">
        <v>3686</v>
      </c>
      <c r="J20" s="42">
        <v>3902</v>
      </c>
      <c r="K20" s="42">
        <v>3939</v>
      </c>
      <c r="L20" s="42">
        <v>3864</v>
      </c>
      <c r="M20" s="42">
        <v>4008</v>
      </c>
      <c r="N20" s="42">
        <v>4312</v>
      </c>
      <c r="O20" s="58">
        <f t="shared" si="0"/>
        <v>46379</v>
      </c>
    </row>
    <row r="21" spans="1:15">
      <c r="A21" s="39" t="s">
        <v>44</v>
      </c>
      <c r="B21" s="42">
        <v>34849</v>
      </c>
      <c r="C21" s="42">
        <v>37931</v>
      </c>
      <c r="D21" s="42">
        <v>40426</v>
      </c>
      <c r="E21" s="42">
        <v>43193</v>
      </c>
      <c r="F21" s="42">
        <v>47257</v>
      </c>
      <c r="G21" s="42">
        <v>50469</v>
      </c>
      <c r="H21" s="42">
        <v>52792</v>
      </c>
      <c r="I21" s="42">
        <v>53575</v>
      </c>
      <c r="J21" s="42">
        <v>54611</v>
      </c>
      <c r="K21" s="42">
        <v>56174</v>
      </c>
      <c r="L21" s="42">
        <v>57152</v>
      </c>
      <c r="M21" s="42">
        <v>59066</v>
      </c>
      <c r="N21" s="42">
        <v>65239</v>
      </c>
      <c r="O21" s="58">
        <f t="shared" si="0"/>
        <v>652734</v>
      </c>
    </row>
    <row r="22" spans="1:15">
      <c r="A22" s="39" t="s">
        <v>389</v>
      </c>
      <c r="B22" s="42">
        <v>291198</v>
      </c>
      <c r="C22" s="42">
        <v>302698</v>
      </c>
      <c r="D22" s="42">
        <v>308214</v>
      </c>
      <c r="E22" s="42">
        <v>320868</v>
      </c>
      <c r="F22" s="42">
        <v>335958</v>
      </c>
      <c r="G22" s="42">
        <v>346047</v>
      </c>
      <c r="H22" s="42">
        <v>360369</v>
      </c>
      <c r="I22" s="42">
        <v>366601</v>
      </c>
      <c r="J22" s="42">
        <v>373551</v>
      </c>
      <c r="K22" s="42">
        <v>383197</v>
      </c>
      <c r="L22" s="42">
        <v>391289</v>
      </c>
      <c r="M22" s="42">
        <v>398937</v>
      </c>
      <c r="N22" s="42">
        <v>424057</v>
      </c>
      <c r="O22" s="58">
        <f t="shared" si="0"/>
        <v>4602984</v>
      </c>
    </row>
    <row r="23" spans="1:15">
      <c r="A23" s="39" t="s">
        <v>46</v>
      </c>
      <c r="B23" s="42">
        <v>979</v>
      </c>
      <c r="C23" s="42">
        <v>1031</v>
      </c>
      <c r="D23" s="42">
        <v>1152</v>
      </c>
      <c r="E23" s="42">
        <v>1319</v>
      </c>
      <c r="F23" s="42">
        <v>1393</v>
      </c>
      <c r="G23" s="42">
        <v>1490</v>
      </c>
      <c r="H23" s="42">
        <v>1676</v>
      </c>
      <c r="I23" s="42">
        <v>1783</v>
      </c>
      <c r="J23" s="42">
        <v>1779</v>
      </c>
      <c r="K23" s="42">
        <v>2015</v>
      </c>
      <c r="L23" s="42">
        <v>1974</v>
      </c>
      <c r="M23" s="42">
        <v>2006</v>
      </c>
      <c r="N23" s="42">
        <v>2361</v>
      </c>
      <c r="O23" s="58">
        <f t="shared" si="0"/>
        <v>20958</v>
      </c>
    </row>
    <row r="24" spans="1:15">
      <c r="A24" s="39" t="s">
        <v>47</v>
      </c>
      <c r="B24" s="42">
        <v>8673</v>
      </c>
      <c r="C24" s="42">
        <v>9066</v>
      </c>
      <c r="D24" s="42">
        <v>9339</v>
      </c>
      <c r="E24" s="42">
        <v>9713</v>
      </c>
      <c r="F24" s="42">
        <v>10274</v>
      </c>
      <c r="G24" s="42">
        <v>10689</v>
      </c>
      <c r="H24" s="42">
        <v>11339</v>
      </c>
      <c r="I24" s="42">
        <v>12200</v>
      </c>
      <c r="J24" s="42">
        <v>12697</v>
      </c>
      <c r="K24" s="42">
        <v>13215</v>
      </c>
      <c r="L24" s="42">
        <v>13323</v>
      </c>
      <c r="M24" s="42">
        <v>13705</v>
      </c>
      <c r="N24" s="42">
        <v>15078</v>
      </c>
      <c r="O24" s="58">
        <f t="shared" si="0"/>
        <v>149311</v>
      </c>
    </row>
    <row r="25" spans="1:15">
      <c r="A25" s="39" t="s">
        <v>48</v>
      </c>
      <c r="B25" s="42">
        <v>53873</v>
      </c>
      <c r="C25" s="42">
        <v>57875</v>
      </c>
      <c r="D25" s="42">
        <v>59209</v>
      </c>
      <c r="E25" s="42">
        <v>60712</v>
      </c>
      <c r="F25" s="42">
        <v>62987</v>
      </c>
      <c r="G25" s="42">
        <v>64901</v>
      </c>
      <c r="H25" s="42">
        <v>67551</v>
      </c>
      <c r="I25" s="42">
        <v>67674</v>
      </c>
      <c r="J25" s="42">
        <v>69824</v>
      </c>
      <c r="K25" s="42">
        <v>72331</v>
      </c>
      <c r="L25" s="42">
        <v>72914</v>
      </c>
      <c r="M25" s="42">
        <v>72576</v>
      </c>
      <c r="N25" s="42">
        <v>75546</v>
      </c>
      <c r="O25" s="58">
        <f t="shared" si="0"/>
        <v>857973</v>
      </c>
    </row>
    <row r="26" spans="1:15">
      <c r="A26" s="39" t="s">
        <v>49</v>
      </c>
      <c r="B26" s="42">
        <v>9029</v>
      </c>
      <c r="C26" s="42">
        <v>9319</v>
      </c>
      <c r="D26" s="42">
        <v>9614</v>
      </c>
      <c r="E26" s="42">
        <v>9767</v>
      </c>
      <c r="F26" s="42">
        <v>9934</v>
      </c>
      <c r="G26" s="42">
        <v>10169</v>
      </c>
      <c r="H26" s="42">
        <v>10067</v>
      </c>
      <c r="I26" s="42">
        <v>9883</v>
      </c>
      <c r="J26" s="42">
        <v>9918</v>
      </c>
      <c r="K26" s="42">
        <v>10273</v>
      </c>
      <c r="L26" s="42">
        <v>10157</v>
      </c>
      <c r="M26" s="42">
        <v>10444</v>
      </c>
      <c r="N26" s="42">
        <v>11354</v>
      </c>
      <c r="O26" s="58">
        <f t="shared" si="0"/>
        <v>129928</v>
      </c>
    </row>
    <row r="27" spans="1:15">
      <c r="A27" s="39" t="s">
        <v>50</v>
      </c>
      <c r="B27" s="42">
        <v>4974</v>
      </c>
      <c r="C27" s="42">
        <v>5451</v>
      </c>
      <c r="D27" s="42">
        <v>5280</v>
      </c>
      <c r="E27" s="42">
        <v>5020</v>
      </c>
      <c r="F27" s="42">
        <v>5611</v>
      </c>
      <c r="G27" s="42">
        <v>6049</v>
      </c>
      <c r="H27" s="42">
        <v>6270</v>
      </c>
      <c r="I27" s="42">
        <v>6640</v>
      </c>
      <c r="J27" s="42">
        <v>6793</v>
      </c>
      <c r="K27" s="42">
        <v>7097</v>
      </c>
      <c r="L27" s="42">
        <v>7177</v>
      </c>
      <c r="M27" s="42">
        <v>7414</v>
      </c>
      <c r="N27" s="42">
        <v>8029</v>
      </c>
      <c r="O27" s="58">
        <f t="shared" si="0"/>
        <v>81805</v>
      </c>
    </row>
    <row r="28" spans="1:15">
      <c r="A28" s="39" t="s">
        <v>51</v>
      </c>
      <c r="B28" s="42">
        <v>4653</v>
      </c>
      <c r="C28" s="42">
        <v>5291</v>
      </c>
      <c r="D28" s="42">
        <v>5631</v>
      </c>
      <c r="E28" s="42">
        <v>6365</v>
      </c>
      <c r="F28" s="42">
        <v>6823</v>
      </c>
      <c r="G28" s="42">
        <v>6868</v>
      </c>
      <c r="H28" s="42">
        <v>7201</v>
      </c>
      <c r="I28" s="42">
        <v>7304</v>
      </c>
      <c r="J28" s="42">
        <v>7303</v>
      </c>
      <c r="K28" s="42">
        <v>7953</v>
      </c>
      <c r="L28" s="42">
        <v>8315</v>
      </c>
      <c r="M28" s="42">
        <v>8915</v>
      </c>
      <c r="N28" s="42">
        <v>9835</v>
      </c>
      <c r="O28" s="58">
        <f t="shared" si="0"/>
        <v>92457</v>
      </c>
    </row>
    <row r="29" spans="1:15">
      <c r="A29" s="39" t="s">
        <v>52</v>
      </c>
      <c r="B29" s="42">
        <v>504</v>
      </c>
      <c r="C29" s="42">
        <v>604</v>
      </c>
      <c r="D29" s="42">
        <v>665</v>
      </c>
      <c r="E29" s="42">
        <v>804</v>
      </c>
      <c r="F29" s="42">
        <v>791</v>
      </c>
      <c r="G29" s="42">
        <v>905</v>
      </c>
      <c r="H29" s="42">
        <v>946</v>
      </c>
      <c r="I29" s="42">
        <v>959</v>
      </c>
      <c r="J29" s="42">
        <v>1025</v>
      </c>
      <c r="K29" s="42">
        <v>1185</v>
      </c>
      <c r="L29" s="42">
        <v>1162</v>
      </c>
      <c r="M29" s="42">
        <v>1229</v>
      </c>
      <c r="N29" s="42">
        <v>1407</v>
      </c>
      <c r="O29" s="58">
        <f t="shared" si="0"/>
        <v>12186</v>
      </c>
    </row>
    <row r="30" spans="1:15">
      <c r="A30" s="39" t="s">
        <v>53</v>
      </c>
      <c r="B30" s="42">
        <v>10715</v>
      </c>
      <c r="C30" s="42">
        <v>11085</v>
      </c>
      <c r="D30" s="42">
        <v>10931</v>
      </c>
      <c r="E30" s="42">
        <v>11291</v>
      </c>
      <c r="F30" s="42">
        <v>11575</v>
      </c>
      <c r="G30" s="42">
        <v>11938</v>
      </c>
      <c r="H30" s="42">
        <v>12216</v>
      </c>
      <c r="I30" s="42">
        <v>12708</v>
      </c>
      <c r="J30" s="42">
        <v>13360</v>
      </c>
      <c r="K30" s="42">
        <v>14075</v>
      </c>
      <c r="L30" s="42">
        <v>14178</v>
      </c>
      <c r="M30" s="42">
        <v>14760</v>
      </c>
      <c r="N30" s="42">
        <v>15950</v>
      </c>
      <c r="O30" s="58">
        <f t="shared" si="0"/>
        <v>164782</v>
      </c>
    </row>
    <row r="31" spans="1:15">
      <c r="A31" s="39" t="s">
        <v>54</v>
      </c>
      <c r="B31" s="42">
        <v>43299</v>
      </c>
      <c r="C31" s="42">
        <v>45268</v>
      </c>
      <c r="D31" s="42">
        <v>47081</v>
      </c>
      <c r="E31" s="42">
        <v>48519</v>
      </c>
      <c r="F31" s="42">
        <v>50958</v>
      </c>
      <c r="G31" s="42">
        <v>53764</v>
      </c>
      <c r="H31" s="42">
        <v>58202</v>
      </c>
      <c r="I31" s="42">
        <v>59365</v>
      </c>
      <c r="J31" s="42">
        <v>61559</v>
      </c>
      <c r="K31" s="42">
        <v>63806</v>
      </c>
      <c r="L31" s="42">
        <v>64886</v>
      </c>
      <c r="M31" s="42">
        <v>66701</v>
      </c>
      <c r="N31" s="42">
        <v>72544</v>
      </c>
      <c r="O31" s="58">
        <f t="shared" si="0"/>
        <v>735952</v>
      </c>
    </row>
    <row r="32" spans="1:15">
      <c r="A32" s="39" t="s">
        <v>55</v>
      </c>
      <c r="B32" s="42">
        <v>74097</v>
      </c>
      <c r="C32" s="42">
        <v>74313</v>
      </c>
      <c r="D32" s="42">
        <v>73640</v>
      </c>
      <c r="E32" s="42">
        <v>72692</v>
      </c>
      <c r="F32" s="42">
        <v>74654</v>
      </c>
      <c r="G32" s="42">
        <v>75194</v>
      </c>
      <c r="H32" s="42">
        <v>76800</v>
      </c>
      <c r="I32" s="42">
        <v>75338</v>
      </c>
      <c r="J32" s="42">
        <v>74951</v>
      </c>
      <c r="K32" s="42">
        <v>77179</v>
      </c>
      <c r="L32" s="42">
        <v>78838</v>
      </c>
      <c r="M32" s="42">
        <v>80200</v>
      </c>
      <c r="N32" s="42">
        <v>83758</v>
      </c>
      <c r="O32" s="58">
        <f t="shared" si="0"/>
        <v>991654</v>
      </c>
    </row>
    <row r="33" spans="1:15">
      <c r="A33" s="39" t="s">
        <v>56</v>
      </c>
      <c r="B33" s="42">
        <v>376</v>
      </c>
      <c r="C33" s="42">
        <v>437</v>
      </c>
      <c r="D33" s="42">
        <v>418</v>
      </c>
      <c r="E33" s="42">
        <v>399</v>
      </c>
      <c r="F33" s="42">
        <v>580</v>
      </c>
      <c r="G33" s="42">
        <v>570</v>
      </c>
      <c r="H33" s="42">
        <v>618</v>
      </c>
      <c r="I33" s="42">
        <v>633</v>
      </c>
      <c r="J33" s="42">
        <v>761</v>
      </c>
      <c r="K33" s="42">
        <v>872</v>
      </c>
      <c r="L33" s="42">
        <v>922</v>
      </c>
      <c r="M33" s="42">
        <v>960</v>
      </c>
      <c r="N33" s="42">
        <v>1078</v>
      </c>
      <c r="O33" s="58">
        <f t="shared" si="0"/>
        <v>8624</v>
      </c>
    </row>
    <row r="34" spans="1:15">
      <c r="A34" s="39" t="s">
        <v>57</v>
      </c>
      <c r="B34" s="42">
        <v>1782</v>
      </c>
      <c r="C34" s="42">
        <v>1891</v>
      </c>
      <c r="D34" s="42">
        <v>1814</v>
      </c>
      <c r="E34" s="42">
        <v>1781</v>
      </c>
      <c r="F34" s="42">
        <v>2054</v>
      </c>
      <c r="G34" s="42">
        <v>1983</v>
      </c>
      <c r="H34" s="42">
        <v>1910</v>
      </c>
      <c r="I34" s="42">
        <v>2054</v>
      </c>
      <c r="J34" s="42">
        <v>2260</v>
      </c>
      <c r="K34" s="42">
        <v>2314</v>
      </c>
      <c r="L34" s="42">
        <v>2410</v>
      </c>
      <c r="M34" s="42">
        <v>2578</v>
      </c>
      <c r="N34" s="42">
        <v>2954</v>
      </c>
      <c r="O34" s="58">
        <f t="shared" si="0"/>
        <v>27785</v>
      </c>
    </row>
    <row r="35" spans="1:15">
      <c r="A35" s="39" t="s">
        <v>58</v>
      </c>
      <c r="B35" s="42">
        <v>247</v>
      </c>
      <c r="C35" s="42">
        <v>344</v>
      </c>
      <c r="D35" s="42">
        <v>419</v>
      </c>
      <c r="E35" s="42">
        <v>506</v>
      </c>
      <c r="F35" s="42">
        <v>639</v>
      </c>
      <c r="G35" s="42">
        <v>694</v>
      </c>
      <c r="H35" s="42">
        <v>881</v>
      </c>
      <c r="I35" s="42">
        <v>1034</v>
      </c>
      <c r="J35" s="42">
        <v>1063</v>
      </c>
      <c r="K35" s="42">
        <v>1144</v>
      </c>
      <c r="L35" s="42">
        <v>1142</v>
      </c>
      <c r="M35" s="42">
        <v>1298</v>
      </c>
      <c r="N35" s="42">
        <v>1434</v>
      </c>
      <c r="O35" s="58">
        <f t="shared" si="0"/>
        <v>10845</v>
      </c>
    </row>
    <row r="36" spans="1:15">
      <c r="A36" s="40" t="s">
        <v>59</v>
      </c>
      <c r="B36" s="58">
        <v>8023</v>
      </c>
      <c r="C36" s="58">
        <v>8644</v>
      </c>
      <c r="D36" s="58">
        <v>8771</v>
      </c>
      <c r="E36" s="58">
        <v>9269</v>
      </c>
      <c r="F36" s="58">
        <v>10010</v>
      </c>
      <c r="G36" s="58">
        <v>10915</v>
      </c>
      <c r="H36" s="58">
        <v>11622</v>
      </c>
      <c r="I36" s="58">
        <v>12161</v>
      </c>
      <c r="J36" s="58">
        <v>13065</v>
      </c>
      <c r="K36" s="58">
        <v>14026</v>
      </c>
      <c r="L36" s="58">
        <v>15167</v>
      </c>
      <c r="M36" s="58">
        <v>16301</v>
      </c>
      <c r="N36" s="58">
        <v>17819</v>
      </c>
      <c r="O36" s="58">
        <f t="shared" si="0"/>
        <v>155793</v>
      </c>
    </row>
    <row r="37" spans="1:15">
      <c r="A37" s="39" t="s">
        <v>60</v>
      </c>
      <c r="B37" s="42">
        <v>7388</v>
      </c>
      <c r="C37" s="42">
        <v>7998</v>
      </c>
      <c r="D37" s="42">
        <v>8706</v>
      </c>
      <c r="E37" s="42">
        <v>9316</v>
      </c>
      <c r="F37" s="42">
        <v>10240</v>
      </c>
      <c r="G37" s="42">
        <v>10883</v>
      </c>
      <c r="H37" s="42">
        <v>11343</v>
      </c>
      <c r="I37" s="42">
        <v>11863</v>
      </c>
      <c r="J37" s="42">
        <v>12278</v>
      </c>
      <c r="K37" s="42">
        <v>13389</v>
      </c>
      <c r="L37" s="42">
        <v>14159</v>
      </c>
      <c r="M37" s="42">
        <v>15000</v>
      </c>
      <c r="N37" s="42">
        <v>16639</v>
      </c>
      <c r="O37" s="58">
        <f t="shared" si="0"/>
        <v>149202</v>
      </c>
    </row>
    <row r="38" spans="1:15">
      <c r="A38" s="39" t="s">
        <v>61</v>
      </c>
      <c r="B38" s="42">
        <v>5697</v>
      </c>
      <c r="C38" s="42">
        <v>6071</v>
      </c>
      <c r="D38" s="42">
        <v>6265</v>
      </c>
      <c r="E38" s="42">
        <v>7074</v>
      </c>
      <c r="F38" s="42">
        <v>7611</v>
      </c>
      <c r="G38" s="42">
        <v>7962</v>
      </c>
      <c r="H38" s="42">
        <v>8332</v>
      </c>
      <c r="I38" s="42">
        <v>8460</v>
      </c>
      <c r="J38" s="42">
        <v>8959</v>
      </c>
      <c r="K38" s="42">
        <v>9301</v>
      </c>
      <c r="L38" s="42">
        <v>9704</v>
      </c>
      <c r="M38" s="42">
        <v>10131</v>
      </c>
      <c r="N38" s="42">
        <v>11345</v>
      </c>
      <c r="O38" s="58">
        <f t="shared" si="0"/>
        <v>106912</v>
      </c>
    </row>
    <row r="39" spans="1:15">
      <c r="A39" s="39" t="s">
        <v>62</v>
      </c>
      <c r="B39" s="42">
        <v>24139</v>
      </c>
      <c r="C39" s="42">
        <v>25529</v>
      </c>
      <c r="D39" s="42">
        <v>27392</v>
      </c>
      <c r="E39" s="42">
        <v>29584</v>
      </c>
      <c r="F39" s="42">
        <v>31118</v>
      </c>
      <c r="G39" s="42">
        <v>33474</v>
      </c>
      <c r="H39" s="42">
        <v>35216</v>
      </c>
      <c r="I39" s="42">
        <v>35606</v>
      </c>
      <c r="J39" s="42">
        <v>36945</v>
      </c>
      <c r="K39" s="42">
        <v>38514</v>
      </c>
      <c r="L39" s="42">
        <v>39026</v>
      </c>
      <c r="M39" s="42">
        <v>40297</v>
      </c>
      <c r="N39" s="42">
        <v>43862</v>
      </c>
      <c r="O39" s="58">
        <f t="shared" si="0"/>
        <v>440702</v>
      </c>
    </row>
    <row r="40" spans="1:15">
      <c r="A40" s="39" t="s">
        <v>63</v>
      </c>
      <c r="B40" s="42">
        <v>15645</v>
      </c>
      <c r="C40" s="42">
        <v>17836</v>
      </c>
      <c r="D40" s="42">
        <v>18048</v>
      </c>
      <c r="E40" s="42">
        <v>18860</v>
      </c>
      <c r="F40" s="42">
        <v>19982</v>
      </c>
      <c r="G40" s="42">
        <v>21753</v>
      </c>
      <c r="H40" s="42">
        <v>22797</v>
      </c>
      <c r="I40" s="42">
        <v>24077</v>
      </c>
      <c r="J40" s="42">
        <v>26194</v>
      </c>
      <c r="K40" s="42">
        <v>27465</v>
      </c>
      <c r="L40" s="42">
        <v>27510</v>
      </c>
      <c r="M40" s="42">
        <v>28976</v>
      </c>
      <c r="N40" s="42">
        <v>31627</v>
      </c>
      <c r="O40" s="58">
        <f t="shared" si="0"/>
        <v>300770</v>
      </c>
    </row>
    <row r="41" spans="1:15">
      <c r="A41" s="39" t="s">
        <v>64</v>
      </c>
      <c r="B41" s="42">
        <v>6307</v>
      </c>
      <c r="C41" s="42">
        <v>7394</v>
      </c>
      <c r="D41" s="42">
        <v>8253</v>
      </c>
      <c r="E41" s="42">
        <v>8996</v>
      </c>
      <c r="F41" s="42">
        <v>10185</v>
      </c>
      <c r="G41" s="42">
        <v>11387</v>
      </c>
      <c r="H41" s="42">
        <v>12625</v>
      </c>
      <c r="I41" s="42">
        <v>12839</v>
      </c>
      <c r="J41" s="42">
        <v>13443</v>
      </c>
      <c r="K41" s="42">
        <v>14178</v>
      </c>
      <c r="L41" s="42">
        <v>14354</v>
      </c>
      <c r="M41" s="42">
        <v>14706</v>
      </c>
      <c r="N41" s="42">
        <v>16578</v>
      </c>
      <c r="O41" s="58">
        <f t="shared" si="0"/>
        <v>151245</v>
      </c>
    </row>
    <row r="42" spans="1:15">
      <c r="A42" s="39" t="s">
        <v>65</v>
      </c>
      <c r="B42" s="42">
        <v>78485</v>
      </c>
      <c r="C42" s="42">
        <v>79914</v>
      </c>
      <c r="D42" s="42">
        <v>82129</v>
      </c>
      <c r="E42" s="42">
        <v>86458</v>
      </c>
      <c r="F42" s="42">
        <v>90129</v>
      </c>
      <c r="G42" s="42">
        <v>93983</v>
      </c>
      <c r="H42" s="42">
        <v>99868</v>
      </c>
      <c r="I42" s="42">
        <v>100606</v>
      </c>
      <c r="J42" s="42">
        <v>106171</v>
      </c>
      <c r="K42" s="42">
        <v>112163</v>
      </c>
      <c r="L42" s="42">
        <v>115601</v>
      </c>
      <c r="M42" s="42">
        <v>119933</v>
      </c>
      <c r="N42" s="42">
        <v>130787</v>
      </c>
      <c r="O42" s="58">
        <f t="shared" si="0"/>
        <v>1296227</v>
      </c>
    </row>
    <row r="43" spans="1:15">
      <c r="A43" s="39" t="s">
        <v>66</v>
      </c>
      <c r="B43" s="42">
        <v>7114</v>
      </c>
      <c r="C43" s="42">
        <v>7781</v>
      </c>
      <c r="D43" s="42">
        <v>8124</v>
      </c>
      <c r="E43" s="42">
        <v>8911</v>
      </c>
      <c r="F43" s="42">
        <v>9332</v>
      </c>
      <c r="G43" s="42">
        <v>9948</v>
      </c>
      <c r="H43" s="42">
        <v>10387</v>
      </c>
      <c r="I43" s="42">
        <v>11440</v>
      </c>
      <c r="J43" s="42">
        <v>12218</v>
      </c>
      <c r="K43" s="42">
        <v>12686</v>
      </c>
      <c r="L43" s="42">
        <v>13286</v>
      </c>
      <c r="M43" s="42">
        <v>13590</v>
      </c>
      <c r="N43" s="42">
        <v>14850</v>
      </c>
      <c r="O43" s="58">
        <f t="shared" si="0"/>
        <v>139667</v>
      </c>
    </row>
    <row r="44" spans="1:15">
      <c r="A44" s="39" t="s">
        <v>69</v>
      </c>
      <c r="B44" s="42">
        <v>17311</v>
      </c>
      <c r="C44" s="42">
        <v>17645</v>
      </c>
      <c r="D44" s="42">
        <v>18371</v>
      </c>
      <c r="E44" s="42">
        <v>19339</v>
      </c>
      <c r="F44" s="42">
        <v>20405</v>
      </c>
      <c r="G44" s="42">
        <v>22069</v>
      </c>
      <c r="H44" s="42">
        <v>23666</v>
      </c>
      <c r="I44" s="42">
        <v>24587</v>
      </c>
      <c r="J44" s="42">
        <v>25770</v>
      </c>
      <c r="K44" s="42">
        <v>27445</v>
      </c>
      <c r="L44" s="42">
        <v>28337</v>
      </c>
      <c r="M44" s="42">
        <v>29187</v>
      </c>
      <c r="N44" s="42">
        <v>31832</v>
      </c>
      <c r="O44" s="58">
        <f t="shared" si="0"/>
        <v>305964</v>
      </c>
    </row>
    <row r="45" spans="1:15">
      <c r="A45" s="39" t="s">
        <v>70</v>
      </c>
      <c r="B45" s="42">
        <v>17611</v>
      </c>
      <c r="C45" s="42">
        <v>18655</v>
      </c>
      <c r="D45" s="42">
        <v>19761</v>
      </c>
      <c r="E45" s="42">
        <v>21305</v>
      </c>
      <c r="F45" s="42">
        <v>22977</v>
      </c>
      <c r="G45" s="42">
        <v>24482</v>
      </c>
      <c r="H45" s="42">
        <v>25966</v>
      </c>
      <c r="I45" s="42">
        <v>26851</v>
      </c>
      <c r="J45" s="42">
        <v>28020</v>
      </c>
      <c r="K45" s="42">
        <v>30011</v>
      </c>
      <c r="L45" s="42">
        <v>31317</v>
      </c>
      <c r="M45" s="42">
        <v>31711</v>
      </c>
      <c r="N45" s="42">
        <v>33486</v>
      </c>
      <c r="O45" s="58">
        <f t="shared" si="0"/>
        <v>332153</v>
      </c>
    </row>
    <row r="46" spans="1:15">
      <c r="A46" s="39" t="s">
        <v>71</v>
      </c>
      <c r="B46" s="42">
        <v>17486</v>
      </c>
      <c r="C46" s="42">
        <v>18785</v>
      </c>
      <c r="D46" s="42">
        <v>20883</v>
      </c>
      <c r="E46" s="42">
        <v>21681</v>
      </c>
      <c r="F46" s="42">
        <v>22528</v>
      </c>
      <c r="G46" s="42">
        <v>24629</v>
      </c>
      <c r="H46" s="42">
        <v>25946</v>
      </c>
      <c r="I46" s="42">
        <v>26606</v>
      </c>
      <c r="J46" s="42">
        <v>28121</v>
      </c>
      <c r="K46" s="42">
        <v>30209</v>
      </c>
      <c r="L46" s="42">
        <v>28540</v>
      </c>
      <c r="M46" s="42">
        <v>29260</v>
      </c>
      <c r="N46" s="42">
        <v>34850</v>
      </c>
      <c r="O46" s="58">
        <f t="shared" si="0"/>
        <v>329524</v>
      </c>
    </row>
    <row r="47" spans="1:15" ht="22.5" customHeight="1">
      <c r="A47" s="41" t="s">
        <v>79</v>
      </c>
      <c r="B47" s="43">
        <f>SUM(B8:B46)</f>
        <v>995236</v>
      </c>
      <c r="C47" s="43">
        <f t="shared" ref="C47:O47" si="1">SUM(C8:C46)</f>
        <v>1051888</v>
      </c>
      <c r="D47" s="43">
        <f t="shared" ref="D47" si="2">SUM(D8:D46)</f>
        <v>1088238</v>
      </c>
      <c r="E47" s="43">
        <f t="shared" ref="E47" si="3">SUM(E8:E46)</f>
        <v>1140435</v>
      </c>
      <c r="F47" s="43">
        <f t="shared" ref="F47" si="4">SUM(F8:F46)</f>
        <v>1205173</v>
      </c>
      <c r="G47" s="43">
        <f t="shared" ref="G47" si="5">SUM(G8:G46)</f>
        <v>1262618</v>
      </c>
      <c r="H47" s="43">
        <f t="shared" ref="H47" si="6">SUM(H8:H46)</f>
        <v>1325416</v>
      </c>
      <c r="I47" s="43">
        <f t="shared" ref="I47" si="7">SUM(I8:I46)</f>
        <v>1354610</v>
      </c>
      <c r="J47" s="43">
        <f t="shared" ref="J47" si="8">SUM(J8:J46)</f>
        <v>1402918</v>
      </c>
      <c r="K47" s="43">
        <f t="shared" ref="K47" si="9">SUM(K8:K46)</f>
        <v>1459374</v>
      </c>
      <c r="L47" s="43">
        <f>SUM(L8:L46)</f>
        <v>1492157</v>
      </c>
      <c r="M47" s="43">
        <f t="shared" ref="M47" si="10">SUM(M8:M46)</f>
        <v>1534968</v>
      </c>
      <c r="N47" s="43">
        <f t="shared" ref="N47" si="11">SUM(N8:N46)</f>
        <v>1657717</v>
      </c>
      <c r="O47" s="43">
        <f t="shared" si="1"/>
        <v>16970748</v>
      </c>
    </row>
    <row r="48" spans="1:15" ht="19.5" customHeight="1">
      <c r="A48" s="247" t="s">
        <v>154</v>
      </c>
      <c r="B48" s="247"/>
      <c r="C48" s="247"/>
      <c r="D48" s="247"/>
      <c r="E48" s="247"/>
      <c r="F48" s="247"/>
      <c r="G48" s="247"/>
      <c r="H48" s="247"/>
      <c r="I48" s="247"/>
      <c r="J48" s="247"/>
      <c r="K48" s="247"/>
      <c r="L48" s="247"/>
      <c r="M48" s="247"/>
      <c r="N48" s="247"/>
      <c r="O48" s="247"/>
    </row>
    <row r="49" spans="1:15">
      <c r="A49" s="251" t="s">
        <v>152</v>
      </c>
      <c r="B49" s="251"/>
      <c r="C49" s="251"/>
      <c r="D49" s="251"/>
      <c r="E49" s="251"/>
      <c r="F49" s="251"/>
      <c r="G49" s="251"/>
      <c r="H49" s="251"/>
      <c r="I49" s="251"/>
      <c r="J49" s="251"/>
      <c r="K49" s="251"/>
      <c r="L49" s="251"/>
      <c r="M49" s="251"/>
      <c r="N49" s="251"/>
      <c r="O49" s="251"/>
    </row>
    <row r="50" spans="1:15" ht="14.45" customHeight="1">
      <c r="A50" s="247" t="s">
        <v>153</v>
      </c>
      <c r="B50" s="247"/>
      <c r="C50" s="247"/>
      <c r="D50" s="247"/>
      <c r="E50" s="247"/>
      <c r="F50" s="247"/>
      <c r="G50" s="247"/>
      <c r="H50" s="247"/>
      <c r="I50" s="247"/>
      <c r="J50" s="247"/>
      <c r="K50" s="247"/>
      <c r="L50" s="247"/>
      <c r="M50" s="247"/>
      <c r="N50" s="247"/>
      <c r="O50" s="247"/>
    </row>
    <row r="51" spans="1:15" ht="21.75" customHeight="1">
      <c r="A51" s="247"/>
      <c r="B51" s="247"/>
      <c r="C51" s="247"/>
      <c r="D51" s="247"/>
      <c r="E51" s="247"/>
      <c r="F51" s="247"/>
      <c r="G51" s="247"/>
      <c r="H51" s="247"/>
      <c r="I51" s="247"/>
      <c r="J51" s="247"/>
      <c r="K51" s="247"/>
      <c r="L51" s="247"/>
      <c r="M51" s="247"/>
      <c r="N51" s="247"/>
      <c r="O51" s="247"/>
    </row>
  </sheetData>
  <mergeCells count="4">
    <mergeCell ref="A48:O48"/>
    <mergeCell ref="A49:O49"/>
    <mergeCell ref="A50:O51"/>
    <mergeCell ref="A6:O6"/>
  </mergeCells>
  <pageMargins left="0.7" right="0.7" top="0.75" bottom="0.75" header="0.3" footer="0.3"/>
  <pageSetup orientation="portrait" r:id="rId1"/>
  <ignoredErrors>
    <ignoredError sqref="B47:L47 M47:N47"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O51"/>
  <sheetViews>
    <sheetView showGridLines="0" topLeftCell="A16" zoomScale="59" zoomScaleNormal="59" workbookViewId="0">
      <selection activeCell="A23" sqref="A23"/>
    </sheetView>
  </sheetViews>
  <sheetFormatPr baseColWidth="10" defaultRowHeight="18.75"/>
  <cols>
    <col min="1" max="1" width="33.5703125" style="1" customWidth="1"/>
    <col min="2" max="2" width="19.42578125" style="1" bestFit="1" customWidth="1"/>
    <col min="3" max="3" width="20.42578125" style="1" bestFit="1" customWidth="1"/>
    <col min="4" max="5" width="20" style="1" bestFit="1" customWidth="1"/>
    <col min="6" max="6" width="20.42578125" style="1" bestFit="1" customWidth="1"/>
    <col min="7" max="8" width="19.42578125" style="1" bestFit="1" customWidth="1"/>
    <col min="9" max="9" width="20" style="1" bestFit="1" customWidth="1"/>
    <col min="10" max="10" width="19.42578125" style="1" bestFit="1" customWidth="1"/>
    <col min="11" max="11" width="20" style="1" bestFit="1" customWidth="1"/>
    <col min="12" max="12" width="19.42578125" style="1" bestFit="1" customWidth="1"/>
    <col min="13" max="14" width="18.5703125" style="1" bestFit="1" customWidth="1"/>
    <col min="15" max="15" width="21.5703125" style="1" bestFit="1" customWidth="1"/>
    <col min="16" max="16384" width="11.42578125" style="1"/>
  </cols>
  <sheetData>
    <row r="6" spans="1:15">
      <c r="A6" s="246" t="s">
        <v>157</v>
      </c>
      <c r="B6" s="246"/>
      <c r="C6" s="246"/>
      <c r="D6" s="246"/>
      <c r="E6" s="246"/>
      <c r="F6" s="246"/>
      <c r="G6" s="246"/>
      <c r="H6" s="246"/>
      <c r="I6" s="246"/>
      <c r="J6" s="246"/>
      <c r="K6" s="246"/>
      <c r="L6" s="246"/>
      <c r="M6" s="246"/>
      <c r="N6" s="246"/>
      <c r="O6" s="246"/>
    </row>
    <row r="7" spans="1:15">
      <c r="A7" s="8" t="s">
        <v>34</v>
      </c>
      <c r="B7" s="8">
        <v>2007</v>
      </c>
      <c r="C7" s="8">
        <v>2008</v>
      </c>
      <c r="D7" s="8">
        <v>2009</v>
      </c>
      <c r="E7" s="8">
        <v>2010</v>
      </c>
      <c r="F7" s="8">
        <v>2011</v>
      </c>
      <c r="G7" s="8">
        <v>2012</v>
      </c>
      <c r="H7" s="8">
        <v>2013</v>
      </c>
      <c r="I7" s="8">
        <v>2014</v>
      </c>
      <c r="J7" s="8">
        <v>2015</v>
      </c>
      <c r="K7" s="8">
        <v>2016</v>
      </c>
      <c r="L7" s="8">
        <v>2017</v>
      </c>
      <c r="M7" s="8">
        <v>2018</v>
      </c>
      <c r="N7" s="8">
        <v>2019</v>
      </c>
      <c r="O7" s="8" t="s">
        <v>72</v>
      </c>
    </row>
    <row r="8" spans="1:15">
      <c r="A8" s="39" t="s">
        <v>35</v>
      </c>
      <c r="B8" s="42">
        <v>2810714</v>
      </c>
      <c r="C8" s="42">
        <v>2832810</v>
      </c>
      <c r="D8" s="42">
        <v>2725753</v>
      </c>
      <c r="E8" s="42">
        <v>2850372</v>
      </c>
      <c r="F8" s="42">
        <v>2738376</v>
      </c>
      <c r="G8" s="42">
        <v>2631290</v>
      </c>
      <c r="H8" s="42">
        <v>2458718</v>
      </c>
      <c r="I8" s="42">
        <v>2192144</v>
      </c>
      <c r="J8" s="42">
        <v>1946488</v>
      </c>
      <c r="K8" s="42">
        <v>1567416</v>
      </c>
      <c r="L8" s="42">
        <v>1161107</v>
      </c>
      <c r="M8" s="42">
        <v>692474</v>
      </c>
      <c r="N8" s="42">
        <v>261411</v>
      </c>
      <c r="O8" s="58">
        <f>SUM(B8:N8)</f>
        <v>26869073</v>
      </c>
    </row>
    <row r="9" spans="1:15">
      <c r="A9" s="39" t="s">
        <v>77</v>
      </c>
      <c r="B9" s="42">
        <v>142689</v>
      </c>
      <c r="C9" s="42">
        <v>159441</v>
      </c>
      <c r="D9" s="42">
        <v>158484</v>
      </c>
      <c r="E9" s="42">
        <v>160645</v>
      </c>
      <c r="F9" s="42">
        <v>158309</v>
      </c>
      <c r="G9" s="42">
        <v>160848</v>
      </c>
      <c r="H9" s="42">
        <v>141687</v>
      </c>
      <c r="I9" s="42">
        <v>122097</v>
      </c>
      <c r="J9" s="42">
        <v>119431</v>
      </c>
      <c r="K9" s="42">
        <v>100895</v>
      </c>
      <c r="L9" s="42">
        <v>70669</v>
      </c>
      <c r="M9" s="42">
        <v>44342</v>
      </c>
      <c r="N9" s="42">
        <v>16040</v>
      </c>
      <c r="O9" s="58">
        <f t="shared" ref="O9:O46" si="0">SUM(B9:N9)</f>
        <v>1555577</v>
      </c>
    </row>
    <row r="10" spans="1:15">
      <c r="A10" s="39" t="s">
        <v>36</v>
      </c>
      <c r="B10" s="42">
        <v>1139492</v>
      </c>
      <c r="C10" s="42">
        <v>1199667</v>
      </c>
      <c r="D10" s="42">
        <v>1206924</v>
      </c>
      <c r="E10" s="42">
        <v>1299407</v>
      </c>
      <c r="F10" s="42">
        <v>1289018</v>
      </c>
      <c r="G10" s="42">
        <v>1303917</v>
      </c>
      <c r="H10" s="42">
        <v>1290791</v>
      </c>
      <c r="I10" s="42">
        <v>1206503</v>
      </c>
      <c r="J10" s="42">
        <v>1106570</v>
      </c>
      <c r="K10" s="42">
        <v>922309</v>
      </c>
      <c r="L10" s="42">
        <v>699918</v>
      </c>
      <c r="M10" s="42">
        <v>445826</v>
      </c>
      <c r="N10" s="42">
        <v>172706</v>
      </c>
      <c r="O10" s="58">
        <f t="shared" si="0"/>
        <v>13283048</v>
      </c>
    </row>
    <row r="11" spans="1:15">
      <c r="A11" s="39" t="s">
        <v>37</v>
      </c>
      <c r="B11" s="42">
        <v>347359</v>
      </c>
      <c r="C11" s="42">
        <v>343146</v>
      </c>
      <c r="D11" s="42">
        <v>360548</v>
      </c>
      <c r="E11" s="42">
        <v>403934</v>
      </c>
      <c r="F11" s="42">
        <v>388077</v>
      </c>
      <c r="G11" s="42">
        <v>387208</v>
      </c>
      <c r="H11" s="42">
        <v>350501</v>
      </c>
      <c r="I11" s="42">
        <v>326414</v>
      </c>
      <c r="J11" s="42">
        <v>293732</v>
      </c>
      <c r="K11" s="42">
        <v>257280</v>
      </c>
      <c r="L11" s="42">
        <v>185819</v>
      </c>
      <c r="M11" s="42">
        <v>115069</v>
      </c>
      <c r="N11" s="42">
        <v>42288</v>
      </c>
      <c r="O11" s="58">
        <f t="shared" si="0"/>
        <v>3801375</v>
      </c>
    </row>
    <row r="12" spans="1:15">
      <c r="A12" s="39" t="s">
        <v>38</v>
      </c>
      <c r="B12" s="42">
        <v>560012</v>
      </c>
      <c r="C12" s="42">
        <v>571025</v>
      </c>
      <c r="D12" s="42">
        <v>573439</v>
      </c>
      <c r="E12" s="42">
        <v>605644</v>
      </c>
      <c r="F12" s="42">
        <v>578112</v>
      </c>
      <c r="G12" s="42">
        <v>553555</v>
      </c>
      <c r="H12" s="42">
        <v>542686</v>
      </c>
      <c r="I12" s="42">
        <v>481247</v>
      </c>
      <c r="J12" s="42">
        <v>440521</v>
      </c>
      <c r="K12" s="42">
        <v>354277</v>
      </c>
      <c r="L12" s="42">
        <v>272743</v>
      </c>
      <c r="M12" s="42">
        <v>162282</v>
      </c>
      <c r="N12" s="42">
        <v>58849</v>
      </c>
      <c r="O12" s="58">
        <f t="shared" si="0"/>
        <v>5754392</v>
      </c>
    </row>
    <row r="13" spans="1:15">
      <c r="A13" s="39" t="s">
        <v>78</v>
      </c>
      <c r="B13" s="42">
        <v>503337</v>
      </c>
      <c r="C13" s="42">
        <v>542267</v>
      </c>
      <c r="D13" s="42">
        <v>546923</v>
      </c>
      <c r="E13" s="42">
        <v>554006</v>
      </c>
      <c r="F13" s="42">
        <v>550472</v>
      </c>
      <c r="G13" s="42">
        <v>552179</v>
      </c>
      <c r="H13" s="42">
        <v>531517</v>
      </c>
      <c r="I13" s="42">
        <v>496911</v>
      </c>
      <c r="J13" s="42">
        <v>480992</v>
      </c>
      <c r="K13" s="42">
        <v>424231</v>
      </c>
      <c r="L13" s="42">
        <v>320219</v>
      </c>
      <c r="M13" s="42">
        <v>196132</v>
      </c>
      <c r="N13" s="42">
        <v>72842</v>
      </c>
      <c r="O13" s="58">
        <f t="shared" si="0"/>
        <v>5772028</v>
      </c>
    </row>
    <row r="14" spans="1:15">
      <c r="A14" s="39" t="s">
        <v>39</v>
      </c>
      <c r="B14" s="42">
        <v>1778509</v>
      </c>
      <c r="C14" s="42">
        <v>1802619</v>
      </c>
      <c r="D14" s="42">
        <v>1790249</v>
      </c>
      <c r="E14" s="42">
        <v>1815689</v>
      </c>
      <c r="F14" s="42">
        <v>1737216</v>
      </c>
      <c r="G14" s="42">
        <v>1620902</v>
      </c>
      <c r="H14" s="42">
        <v>1488263</v>
      </c>
      <c r="I14" s="42">
        <v>1332058</v>
      </c>
      <c r="J14" s="42">
        <v>1199781</v>
      </c>
      <c r="K14" s="42">
        <v>954569</v>
      </c>
      <c r="L14" s="42">
        <v>717696</v>
      </c>
      <c r="M14" s="42">
        <v>421468</v>
      </c>
      <c r="N14" s="42">
        <v>164728</v>
      </c>
      <c r="O14" s="58">
        <f t="shared" si="0"/>
        <v>16823747</v>
      </c>
    </row>
    <row r="15" spans="1:15">
      <c r="A15" s="39" t="s">
        <v>40</v>
      </c>
      <c r="B15" s="42">
        <v>95357</v>
      </c>
      <c r="C15" s="42">
        <v>97951</v>
      </c>
      <c r="D15" s="42">
        <v>108210</v>
      </c>
      <c r="E15" s="42">
        <v>116315</v>
      </c>
      <c r="F15" s="42">
        <v>120507</v>
      </c>
      <c r="G15" s="42">
        <v>128523</v>
      </c>
      <c r="H15" s="42">
        <v>129038</v>
      </c>
      <c r="I15" s="42">
        <v>135073</v>
      </c>
      <c r="J15" s="42">
        <v>120396</v>
      </c>
      <c r="K15" s="42">
        <v>119763</v>
      </c>
      <c r="L15" s="42">
        <v>82272</v>
      </c>
      <c r="M15" s="42">
        <v>58411</v>
      </c>
      <c r="N15" s="42">
        <v>20738</v>
      </c>
      <c r="O15" s="58">
        <f t="shared" si="0"/>
        <v>1332554</v>
      </c>
    </row>
    <row r="16" spans="1:15">
      <c r="A16" s="39" t="s">
        <v>41</v>
      </c>
      <c r="B16" s="42">
        <v>34090</v>
      </c>
      <c r="C16" s="42">
        <v>40428</v>
      </c>
      <c r="D16" s="42">
        <v>43621</v>
      </c>
      <c r="E16" s="42">
        <v>55184</v>
      </c>
      <c r="F16" s="42">
        <v>61141</v>
      </c>
      <c r="G16" s="42">
        <v>83824</v>
      </c>
      <c r="H16" s="42">
        <v>60658</v>
      </c>
      <c r="I16" s="42">
        <v>62351</v>
      </c>
      <c r="J16" s="42">
        <v>75494</v>
      </c>
      <c r="K16" s="42">
        <v>64612</v>
      </c>
      <c r="L16" s="42">
        <v>51347</v>
      </c>
      <c r="M16" s="42">
        <v>30486</v>
      </c>
      <c r="N16" s="42">
        <v>11761</v>
      </c>
      <c r="O16" s="58">
        <f t="shared" si="0"/>
        <v>674997</v>
      </c>
    </row>
    <row r="17" spans="1:15">
      <c r="A17" s="39" t="s">
        <v>67</v>
      </c>
      <c r="B17" s="42">
        <v>730073</v>
      </c>
      <c r="C17" s="42">
        <v>772606</v>
      </c>
      <c r="D17" s="42">
        <v>830857</v>
      </c>
      <c r="E17" s="42">
        <v>903639</v>
      </c>
      <c r="F17" s="42">
        <v>914467</v>
      </c>
      <c r="G17" s="42">
        <v>940708</v>
      </c>
      <c r="H17" s="42">
        <v>878563</v>
      </c>
      <c r="I17" s="42">
        <v>845418</v>
      </c>
      <c r="J17" s="42">
        <v>780732</v>
      </c>
      <c r="K17" s="42">
        <v>634469</v>
      </c>
      <c r="L17" s="42">
        <v>497937</v>
      </c>
      <c r="M17" s="42">
        <v>307378</v>
      </c>
      <c r="N17" s="42">
        <v>117559</v>
      </c>
      <c r="O17" s="58">
        <f t="shared" si="0"/>
        <v>9154406</v>
      </c>
    </row>
    <row r="18" spans="1:15">
      <c r="A18" s="39" t="s">
        <v>42</v>
      </c>
      <c r="B18" s="42">
        <v>450385</v>
      </c>
      <c r="C18" s="42">
        <v>437602</v>
      </c>
      <c r="D18" s="42">
        <v>444552</v>
      </c>
      <c r="E18" s="42">
        <v>475872</v>
      </c>
      <c r="F18" s="42">
        <v>496286</v>
      </c>
      <c r="G18" s="42">
        <v>503640</v>
      </c>
      <c r="H18" s="42">
        <v>456752</v>
      </c>
      <c r="I18" s="42">
        <v>449337</v>
      </c>
      <c r="J18" s="42">
        <v>409725</v>
      </c>
      <c r="K18" s="42">
        <v>340393</v>
      </c>
      <c r="L18" s="42">
        <v>242204</v>
      </c>
      <c r="M18" s="42">
        <v>150071</v>
      </c>
      <c r="N18" s="42">
        <v>55384</v>
      </c>
      <c r="O18" s="58">
        <f t="shared" si="0"/>
        <v>4912203</v>
      </c>
    </row>
    <row r="19" spans="1:15">
      <c r="A19" s="39" t="s">
        <v>68</v>
      </c>
      <c r="B19" s="42">
        <v>45704</v>
      </c>
      <c r="C19" s="42">
        <v>51473</v>
      </c>
      <c r="D19" s="42">
        <v>46287</v>
      </c>
      <c r="E19" s="42">
        <v>52472</v>
      </c>
      <c r="F19" s="42">
        <v>46044</v>
      </c>
      <c r="G19" s="42">
        <v>56513</v>
      </c>
      <c r="H19" s="42">
        <v>48811</v>
      </c>
      <c r="I19" s="42">
        <v>45726</v>
      </c>
      <c r="J19" s="42">
        <v>51885</v>
      </c>
      <c r="K19" s="42">
        <v>45265</v>
      </c>
      <c r="L19" s="42">
        <v>33038</v>
      </c>
      <c r="M19" s="42">
        <v>19361</v>
      </c>
      <c r="N19" s="42">
        <v>7578</v>
      </c>
      <c r="O19" s="58">
        <f t="shared" si="0"/>
        <v>550157</v>
      </c>
    </row>
    <row r="20" spans="1:15">
      <c r="A20" s="39" t="s">
        <v>43</v>
      </c>
      <c r="B20" s="42">
        <v>60478</v>
      </c>
      <c r="C20" s="42">
        <v>64958</v>
      </c>
      <c r="D20" s="42">
        <v>72960</v>
      </c>
      <c r="E20" s="42">
        <v>65533</v>
      </c>
      <c r="F20" s="42">
        <v>68308</v>
      </c>
      <c r="G20" s="42">
        <v>75784</v>
      </c>
      <c r="H20" s="42">
        <v>65792</v>
      </c>
      <c r="I20" s="42">
        <v>61704</v>
      </c>
      <c r="J20" s="42">
        <v>58116</v>
      </c>
      <c r="K20" s="42">
        <v>52405</v>
      </c>
      <c r="L20" s="42">
        <v>35385</v>
      </c>
      <c r="M20" s="42">
        <v>25882</v>
      </c>
      <c r="N20" s="42">
        <v>8849</v>
      </c>
      <c r="O20" s="58">
        <f t="shared" si="0"/>
        <v>716154</v>
      </c>
    </row>
    <row r="21" spans="1:15">
      <c r="A21" s="39" t="s">
        <v>44</v>
      </c>
      <c r="B21" s="42">
        <v>1131262</v>
      </c>
      <c r="C21" s="42">
        <v>1169037</v>
      </c>
      <c r="D21" s="42">
        <v>1191618</v>
      </c>
      <c r="E21" s="42">
        <v>1273624</v>
      </c>
      <c r="F21" s="42">
        <v>1282979</v>
      </c>
      <c r="G21" s="42">
        <v>1280589</v>
      </c>
      <c r="H21" s="42">
        <v>1176703</v>
      </c>
      <c r="I21" s="42">
        <v>1078854</v>
      </c>
      <c r="J21" s="42">
        <v>946992</v>
      </c>
      <c r="K21" s="42">
        <v>782503</v>
      </c>
      <c r="L21" s="42">
        <v>577210</v>
      </c>
      <c r="M21" s="42">
        <v>358616</v>
      </c>
      <c r="N21" s="42">
        <v>136813</v>
      </c>
      <c r="O21" s="58">
        <f t="shared" si="0"/>
        <v>12386800</v>
      </c>
    </row>
    <row r="22" spans="1:15">
      <c r="A22" s="39" t="s">
        <v>389</v>
      </c>
      <c r="B22" s="42">
        <v>12737772</v>
      </c>
      <c r="C22" s="42">
        <v>12414746</v>
      </c>
      <c r="D22" s="42">
        <v>11889115</v>
      </c>
      <c r="E22" s="42">
        <v>11848405</v>
      </c>
      <c r="F22" s="42">
        <v>11122581</v>
      </c>
      <c r="G22" s="42">
        <v>10322106</v>
      </c>
      <c r="H22" s="42">
        <v>9392066</v>
      </c>
      <c r="I22" s="42">
        <v>8258500</v>
      </c>
      <c r="J22" s="42">
        <v>7039124</v>
      </c>
      <c r="K22" s="42">
        <v>5510956</v>
      </c>
      <c r="L22" s="42">
        <v>4094274</v>
      </c>
      <c r="M22" s="42">
        <v>2427600</v>
      </c>
      <c r="N22" s="42">
        <v>879142</v>
      </c>
      <c r="O22" s="58">
        <f t="shared" si="0"/>
        <v>107936387</v>
      </c>
    </row>
    <row r="23" spans="1:15">
      <c r="A23" s="39" t="s">
        <v>46</v>
      </c>
      <c r="B23" s="42">
        <v>30041</v>
      </c>
      <c r="C23" s="42">
        <v>31288</v>
      </c>
      <c r="D23" s="42">
        <v>29101</v>
      </c>
      <c r="E23" s="42">
        <v>42182</v>
      </c>
      <c r="F23" s="42">
        <v>42341</v>
      </c>
      <c r="G23" s="42">
        <v>53586</v>
      </c>
      <c r="H23" s="42">
        <v>51297</v>
      </c>
      <c r="I23" s="42">
        <v>53845</v>
      </c>
      <c r="J23" s="42">
        <v>54203</v>
      </c>
      <c r="K23" s="42">
        <v>42394</v>
      </c>
      <c r="L23" s="42">
        <v>30919</v>
      </c>
      <c r="M23" s="42">
        <v>18616</v>
      </c>
      <c r="N23" s="42">
        <v>6692</v>
      </c>
      <c r="O23" s="58">
        <f t="shared" si="0"/>
        <v>486505</v>
      </c>
    </row>
    <row r="24" spans="1:15">
      <c r="A24" s="39" t="s">
        <v>47</v>
      </c>
      <c r="B24" s="42">
        <v>328003</v>
      </c>
      <c r="C24" s="42">
        <v>318813</v>
      </c>
      <c r="D24" s="42">
        <v>316313</v>
      </c>
      <c r="E24" s="42">
        <v>343157</v>
      </c>
      <c r="F24" s="42">
        <v>321388</v>
      </c>
      <c r="G24" s="42">
        <v>310712</v>
      </c>
      <c r="H24" s="42">
        <v>295955</v>
      </c>
      <c r="I24" s="42">
        <v>292719</v>
      </c>
      <c r="J24" s="42">
        <v>249942</v>
      </c>
      <c r="K24" s="42">
        <v>219070</v>
      </c>
      <c r="L24" s="42">
        <v>149444</v>
      </c>
      <c r="M24" s="42">
        <v>93143</v>
      </c>
      <c r="N24" s="42">
        <v>33780</v>
      </c>
      <c r="O24" s="58">
        <f t="shared" si="0"/>
        <v>3272439</v>
      </c>
    </row>
    <row r="25" spans="1:15">
      <c r="A25" s="39" t="s">
        <v>48</v>
      </c>
      <c r="B25" s="42">
        <v>1936596</v>
      </c>
      <c r="C25" s="42">
        <v>1940073</v>
      </c>
      <c r="D25" s="42">
        <v>1909915</v>
      </c>
      <c r="E25" s="42">
        <v>1971601</v>
      </c>
      <c r="F25" s="42">
        <v>1861511</v>
      </c>
      <c r="G25" s="42">
        <v>1751131</v>
      </c>
      <c r="H25" s="42">
        <v>1642343</v>
      </c>
      <c r="I25" s="42">
        <v>1437851</v>
      </c>
      <c r="J25" s="42">
        <v>1288685</v>
      </c>
      <c r="K25" s="42">
        <v>1049194</v>
      </c>
      <c r="L25" s="42">
        <v>759559</v>
      </c>
      <c r="M25" s="42">
        <v>457335</v>
      </c>
      <c r="N25" s="42">
        <v>160638</v>
      </c>
      <c r="O25" s="58">
        <f t="shared" si="0"/>
        <v>18166432</v>
      </c>
    </row>
    <row r="26" spans="1:15">
      <c r="A26" s="39" t="s">
        <v>49</v>
      </c>
      <c r="B26" s="42">
        <v>254092</v>
      </c>
      <c r="C26" s="42">
        <v>251499</v>
      </c>
      <c r="D26" s="42">
        <v>249378</v>
      </c>
      <c r="E26" s="42">
        <v>259909</v>
      </c>
      <c r="F26" s="42">
        <v>231008</v>
      </c>
      <c r="G26" s="42">
        <v>254224</v>
      </c>
      <c r="H26" s="42">
        <v>226175</v>
      </c>
      <c r="I26" s="42">
        <v>206497</v>
      </c>
      <c r="J26" s="42">
        <v>187335</v>
      </c>
      <c r="K26" s="42">
        <v>146890</v>
      </c>
      <c r="L26" s="42">
        <v>108395</v>
      </c>
      <c r="M26" s="42">
        <v>70848</v>
      </c>
      <c r="N26" s="42">
        <v>25201</v>
      </c>
      <c r="O26" s="58">
        <f t="shared" si="0"/>
        <v>2471451</v>
      </c>
    </row>
    <row r="27" spans="1:15">
      <c r="A27" s="39" t="s">
        <v>50</v>
      </c>
      <c r="B27" s="42">
        <v>143748</v>
      </c>
      <c r="C27" s="42">
        <v>134247</v>
      </c>
      <c r="D27" s="42">
        <v>129461</v>
      </c>
      <c r="E27" s="42">
        <v>131789</v>
      </c>
      <c r="F27" s="42">
        <v>132816</v>
      </c>
      <c r="G27" s="42">
        <v>145789</v>
      </c>
      <c r="H27" s="42">
        <v>124517</v>
      </c>
      <c r="I27" s="42">
        <v>116510</v>
      </c>
      <c r="J27" s="42">
        <v>110382</v>
      </c>
      <c r="K27" s="42">
        <v>101931</v>
      </c>
      <c r="L27" s="42">
        <v>79620</v>
      </c>
      <c r="M27" s="42">
        <v>46597</v>
      </c>
      <c r="N27" s="42">
        <v>17128</v>
      </c>
      <c r="O27" s="58">
        <f t="shared" si="0"/>
        <v>1414535</v>
      </c>
    </row>
    <row r="28" spans="1:15">
      <c r="A28" s="39" t="s">
        <v>51</v>
      </c>
      <c r="B28" s="42">
        <v>191813</v>
      </c>
      <c r="C28" s="42">
        <v>192485</v>
      </c>
      <c r="D28" s="42">
        <v>196707</v>
      </c>
      <c r="E28" s="42">
        <v>219012</v>
      </c>
      <c r="F28" s="42">
        <v>231428</v>
      </c>
      <c r="G28" s="42">
        <v>203143</v>
      </c>
      <c r="H28" s="42">
        <v>192101</v>
      </c>
      <c r="I28" s="42">
        <v>178246</v>
      </c>
      <c r="J28" s="42">
        <v>151809</v>
      </c>
      <c r="K28" s="42">
        <v>148697</v>
      </c>
      <c r="L28" s="42">
        <v>101724</v>
      </c>
      <c r="M28" s="42">
        <v>62836</v>
      </c>
      <c r="N28" s="42">
        <v>22776</v>
      </c>
      <c r="O28" s="58">
        <f t="shared" si="0"/>
        <v>2092777</v>
      </c>
    </row>
    <row r="29" spans="1:15">
      <c r="A29" s="39" t="s">
        <v>52</v>
      </c>
      <c r="B29" s="42">
        <v>30289</v>
      </c>
      <c r="C29" s="42">
        <v>29232</v>
      </c>
      <c r="D29" s="42">
        <v>31313</v>
      </c>
      <c r="E29" s="42">
        <v>42717</v>
      </c>
      <c r="F29" s="42">
        <v>38618</v>
      </c>
      <c r="G29" s="42">
        <v>40115</v>
      </c>
      <c r="H29" s="42">
        <v>37714</v>
      </c>
      <c r="I29" s="42">
        <v>30739</v>
      </c>
      <c r="J29" s="42">
        <v>34506</v>
      </c>
      <c r="K29" s="42">
        <v>28112</v>
      </c>
      <c r="L29" s="42">
        <v>22353</v>
      </c>
      <c r="M29" s="42">
        <v>11081</v>
      </c>
      <c r="N29" s="42">
        <v>4334</v>
      </c>
      <c r="O29" s="58">
        <f t="shared" si="0"/>
        <v>381123</v>
      </c>
    </row>
    <row r="30" spans="1:15">
      <c r="A30" s="39" t="s">
        <v>53</v>
      </c>
      <c r="B30" s="42">
        <v>372359</v>
      </c>
      <c r="C30" s="42">
        <v>366805</v>
      </c>
      <c r="D30" s="42">
        <v>348540</v>
      </c>
      <c r="E30" s="42">
        <v>357689</v>
      </c>
      <c r="F30" s="42">
        <v>353298</v>
      </c>
      <c r="G30" s="42">
        <v>329100</v>
      </c>
      <c r="H30" s="42">
        <v>282098</v>
      </c>
      <c r="I30" s="42">
        <v>263854</v>
      </c>
      <c r="J30" s="42">
        <v>256286</v>
      </c>
      <c r="K30" s="42">
        <v>208131</v>
      </c>
      <c r="L30" s="42">
        <v>150957</v>
      </c>
      <c r="M30" s="42">
        <v>95382</v>
      </c>
      <c r="N30" s="42">
        <v>33936</v>
      </c>
      <c r="O30" s="58">
        <f t="shared" si="0"/>
        <v>3418435</v>
      </c>
    </row>
    <row r="31" spans="1:15">
      <c r="A31" s="39" t="s">
        <v>54</v>
      </c>
      <c r="B31" s="42">
        <v>1485512</v>
      </c>
      <c r="C31" s="42">
        <v>1476281</v>
      </c>
      <c r="D31" s="42">
        <v>1466295</v>
      </c>
      <c r="E31" s="42">
        <v>1514153</v>
      </c>
      <c r="F31" s="42">
        <v>1439791</v>
      </c>
      <c r="G31" s="42">
        <v>1420474</v>
      </c>
      <c r="H31" s="42">
        <v>1375706</v>
      </c>
      <c r="I31" s="42">
        <v>1250454</v>
      </c>
      <c r="J31" s="42">
        <v>1134678</v>
      </c>
      <c r="K31" s="42">
        <v>928094</v>
      </c>
      <c r="L31" s="42">
        <v>695698</v>
      </c>
      <c r="M31" s="42">
        <v>424913</v>
      </c>
      <c r="N31" s="42">
        <v>160611</v>
      </c>
      <c r="O31" s="58">
        <f t="shared" si="0"/>
        <v>14772660</v>
      </c>
    </row>
    <row r="32" spans="1:15">
      <c r="A32" s="39" t="s">
        <v>55</v>
      </c>
      <c r="B32" s="42">
        <v>2009921</v>
      </c>
      <c r="C32" s="42">
        <v>1889500</v>
      </c>
      <c r="D32" s="42">
        <v>1793931</v>
      </c>
      <c r="E32" s="42">
        <v>1691525</v>
      </c>
      <c r="F32" s="42">
        <v>1673726</v>
      </c>
      <c r="G32" s="42">
        <v>1504982</v>
      </c>
      <c r="H32" s="42">
        <v>1374954</v>
      </c>
      <c r="I32" s="42">
        <v>1172259</v>
      </c>
      <c r="J32" s="42">
        <v>1007511</v>
      </c>
      <c r="K32" s="42">
        <v>843685</v>
      </c>
      <c r="L32" s="42">
        <v>636326</v>
      </c>
      <c r="M32" s="42">
        <v>378013</v>
      </c>
      <c r="N32" s="42">
        <v>140491</v>
      </c>
      <c r="O32" s="58">
        <f t="shared" si="0"/>
        <v>16116824</v>
      </c>
    </row>
    <row r="33" spans="1:15">
      <c r="A33" s="39" t="s">
        <v>56</v>
      </c>
      <c r="B33" s="42">
        <v>6516</v>
      </c>
      <c r="C33" s="42">
        <v>7656</v>
      </c>
      <c r="D33" s="42">
        <v>8034</v>
      </c>
      <c r="E33" s="42">
        <v>9921</v>
      </c>
      <c r="F33" s="42">
        <v>9561</v>
      </c>
      <c r="G33" s="42">
        <v>8979</v>
      </c>
      <c r="H33" s="42">
        <v>10472</v>
      </c>
      <c r="I33" s="42">
        <v>13103</v>
      </c>
      <c r="J33" s="42">
        <v>9675</v>
      </c>
      <c r="K33" s="42">
        <v>11123</v>
      </c>
      <c r="L33" s="42">
        <v>11507</v>
      </c>
      <c r="M33" s="42">
        <v>7832</v>
      </c>
      <c r="N33" s="42">
        <v>3711</v>
      </c>
      <c r="O33" s="58">
        <f t="shared" si="0"/>
        <v>118090</v>
      </c>
    </row>
    <row r="34" spans="1:15">
      <c r="A34" s="39" t="s">
        <v>57</v>
      </c>
      <c r="B34" s="42">
        <v>22244</v>
      </c>
      <c r="C34" s="42">
        <v>23593</v>
      </c>
      <c r="D34" s="42">
        <v>22323</v>
      </c>
      <c r="E34" s="42">
        <v>27450</v>
      </c>
      <c r="F34" s="42">
        <v>31034</v>
      </c>
      <c r="G34" s="42">
        <v>38463</v>
      </c>
      <c r="H34" s="42">
        <v>29064</v>
      </c>
      <c r="I34" s="42">
        <v>33428</v>
      </c>
      <c r="J34" s="42">
        <v>31002</v>
      </c>
      <c r="K34" s="42">
        <v>27975</v>
      </c>
      <c r="L34" s="42">
        <v>21379</v>
      </c>
      <c r="M34" s="42">
        <v>14719</v>
      </c>
      <c r="N34" s="42">
        <v>5687</v>
      </c>
      <c r="O34" s="58">
        <f t="shared" si="0"/>
        <v>328361</v>
      </c>
    </row>
    <row r="35" spans="1:15">
      <c r="A35" s="39" t="s">
        <v>58</v>
      </c>
      <c r="B35" s="42">
        <v>7519</v>
      </c>
      <c r="C35" s="42">
        <v>11331</v>
      </c>
      <c r="D35" s="42">
        <v>13101</v>
      </c>
      <c r="E35" s="42">
        <v>17188</v>
      </c>
      <c r="F35" s="42">
        <v>17706</v>
      </c>
      <c r="G35" s="42">
        <v>17138</v>
      </c>
      <c r="H35" s="42">
        <v>23344</v>
      </c>
      <c r="I35" s="42">
        <v>22346</v>
      </c>
      <c r="J35" s="42">
        <v>22035</v>
      </c>
      <c r="K35" s="42">
        <v>26345</v>
      </c>
      <c r="L35" s="42">
        <v>20943</v>
      </c>
      <c r="M35" s="42">
        <v>10472</v>
      </c>
      <c r="N35" s="42">
        <v>3954</v>
      </c>
      <c r="O35" s="58">
        <f t="shared" si="0"/>
        <v>213422</v>
      </c>
    </row>
    <row r="36" spans="1:15">
      <c r="A36" s="40" t="s">
        <v>59</v>
      </c>
      <c r="B36" s="58">
        <v>177551</v>
      </c>
      <c r="C36" s="58">
        <v>177799</v>
      </c>
      <c r="D36" s="58">
        <v>177370</v>
      </c>
      <c r="E36" s="58">
        <v>176534</v>
      </c>
      <c r="F36" s="58">
        <v>190289</v>
      </c>
      <c r="G36" s="58">
        <v>202060</v>
      </c>
      <c r="H36" s="58">
        <v>180367</v>
      </c>
      <c r="I36" s="58">
        <v>160924</v>
      </c>
      <c r="J36" s="58">
        <v>161617</v>
      </c>
      <c r="K36" s="58">
        <v>137848</v>
      </c>
      <c r="L36" s="58">
        <v>108784</v>
      </c>
      <c r="M36" s="58">
        <v>63976</v>
      </c>
      <c r="N36" s="58">
        <v>25815</v>
      </c>
      <c r="O36" s="58">
        <f t="shared" si="0"/>
        <v>1940934</v>
      </c>
    </row>
    <row r="37" spans="1:15">
      <c r="A37" s="39" t="s">
        <v>60</v>
      </c>
      <c r="B37" s="42">
        <v>288596</v>
      </c>
      <c r="C37" s="42">
        <v>298226</v>
      </c>
      <c r="D37" s="42">
        <v>297936</v>
      </c>
      <c r="E37" s="42">
        <v>319214</v>
      </c>
      <c r="F37" s="42">
        <v>337326</v>
      </c>
      <c r="G37" s="42">
        <v>332231</v>
      </c>
      <c r="H37" s="42">
        <v>310646</v>
      </c>
      <c r="I37" s="42">
        <v>275566</v>
      </c>
      <c r="J37" s="42">
        <v>246061</v>
      </c>
      <c r="K37" s="42">
        <v>212191</v>
      </c>
      <c r="L37" s="42">
        <v>156463</v>
      </c>
      <c r="M37" s="42">
        <v>97068</v>
      </c>
      <c r="N37" s="42">
        <v>36895</v>
      </c>
      <c r="O37" s="58">
        <f t="shared" si="0"/>
        <v>3208419</v>
      </c>
    </row>
    <row r="38" spans="1:15">
      <c r="A38" s="39" t="s">
        <v>61</v>
      </c>
      <c r="B38" s="42">
        <v>194270</v>
      </c>
      <c r="C38" s="42">
        <v>198484</v>
      </c>
      <c r="D38" s="42">
        <v>200454</v>
      </c>
      <c r="E38" s="42">
        <v>230035</v>
      </c>
      <c r="F38" s="42">
        <v>209244</v>
      </c>
      <c r="G38" s="42">
        <v>233135</v>
      </c>
      <c r="H38" s="42">
        <v>203380</v>
      </c>
      <c r="I38" s="42">
        <v>170375</v>
      </c>
      <c r="J38" s="42">
        <v>164809</v>
      </c>
      <c r="K38" s="42">
        <v>129136</v>
      </c>
      <c r="L38" s="42">
        <v>102014</v>
      </c>
      <c r="M38" s="42">
        <v>61528</v>
      </c>
      <c r="N38" s="42">
        <v>23910</v>
      </c>
      <c r="O38" s="58">
        <f t="shared" si="0"/>
        <v>2120774</v>
      </c>
    </row>
    <row r="39" spans="1:15">
      <c r="A39" s="39" t="s">
        <v>62</v>
      </c>
      <c r="B39" s="42">
        <v>1158781</v>
      </c>
      <c r="C39" s="42">
        <v>1138490</v>
      </c>
      <c r="D39" s="42">
        <v>1168395</v>
      </c>
      <c r="E39" s="42">
        <v>1281671</v>
      </c>
      <c r="F39" s="42">
        <v>1187134</v>
      </c>
      <c r="G39" s="42">
        <v>1165650</v>
      </c>
      <c r="H39" s="42">
        <v>1068383</v>
      </c>
      <c r="I39" s="42">
        <v>923043</v>
      </c>
      <c r="J39" s="42">
        <v>836275</v>
      </c>
      <c r="K39" s="42">
        <v>689106</v>
      </c>
      <c r="L39" s="42">
        <v>506272</v>
      </c>
      <c r="M39" s="42">
        <v>295710</v>
      </c>
      <c r="N39" s="42">
        <v>111105</v>
      </c>
      <c r="O39" s="58">
        <f t="shared" si="0"/>
        <v>11530015</v>
      </c>
    </row>
    <row r="40" spans="1:15">
      <c r="A40" s="39" t="s">
        <v>63</v>
      </c>
      <c r="B40" s="42">
        <v>316921</v>
      </c>
      <c r="C40" s="42">
        <v>311824</v>
      </c>
      <c r="D40" s="42">
        <v>314462</v>
      </c>
      <c r="E40" s="42">
        <v>330760</v>
      </c>
      <c r="F40" s="42">
        <v>328807</v>
      </c>
      <c r="G40" s="42">
        <v>349462</v>
      </c>
      <c r="H40" s="42">
        <v>339982</v>
      </c>
      <c r="I40" s="42">
        <v>337347</v>
      </c>
      <c r="J40" s="42">
        <v>317035</v>
      </c>
      <c r="K40" s="42">
        <v>285912</v>
      </c>
      <c r="L40" s="42">
        <v>218053</v>
      </c>
      <c r="M40" s="42">
        <v>134095</v>
      </c>
      <c r="N40" s="42">
        <v>53295</v>
      </c>
      <c r="O40" s="58">
        <f t="shared" si="0"/>
        <v>3637955</v>
      </c>
    </row>
    <row r="41" spans="1:15">
      <c r="A41" s="39" t="s">
        <v>64</v>
      </c>
      <c r="B41" s="42">
        <v>214559</v>
      </c>
      <c r="C41" s="42">
        <v>229119</v>
      </c>
      <c r="D41" s="42">
        <v>242852</v>
      </c>
      <c r="E41" s="42">
        <v>248035</v>
      </c>
      <c r="F41" s="42">
        <v>262403</v>
      </c>
      <c r="G41" s="42">
        <v>282192</v>
      </c>
      <c r="H41" s="42">
        <v>279713</v>
      </c>
      <c r="I41" s="42">
        <v>250649</v>
      </c>
      <c r="J41" s="42">
        <v>223666</v>
      </c>
      <c r="K41" s="42">
        <v>188964</v>
      </c>
      <c r="L41" s="42">
        <v>149273</v>
      </c>
      <c r="M41" s="42">
        <v>93267</v>
      </c>
      <c r="N41" s="42">
        <v>35873</v>
      </c>
      <c r="O41" s="58">
        <f t="shared" si="0"/>
        <v>2700565</v>
      </c>
    </row>
    <row r="42" spans="1:15">
      <c r="A42" s="39" t="s">
        <v>65</v>
      </c>
      <c r="B42" s="42">
        <v>3292973</v>
      </c>
      <c r="C42" s="42">
        <v>3161319</v>
      </c>
      <c r="D42" s="42">
        <v>3109448</v>
      </c>
      <c r="E42" s="42">
        <v>3210738</v>
      </c>
      <c r="F42" s="42">
        <v>3023395</v>
      </c>
      <c r="G42" s="42">
        <v>2856757</v>
      </c>
      <c r="H42" s="42">
        <v>2706840</v>
      </c>
      <c r="I42" s="42">
        <v>2427300</v>
      </c>
      <c r="J42" s="42">
        <v>2174362</v>
      </c>
      <c r="K42" s="42">
        <v>1789948</v>
      </c>
      <c r="L42" s="42">
        <v>1330644</v>
      </c>
      <c r="M42" s="42">
        <v>800540</v>
      </c>
      <c r="N42" s="42">
        <v>302021</v>
      </c>
      <c r="O42" s="58">
        <f t="shared" si="0"/>
        <v>30186285</v>
      </c>
    </row>
    <row r="43" spans="1:15">
      <c r="A43" s="39" t="s">
        <v>66</v>
      </c>
      <c r="B43" s="42">
        <v>175994</v>
      </c>
      <c r="C43" s="42">
        <v>186369</v>
      </c>
      <c r="D43" s="42">
        <v>183139</v>
      </c>
      <c r="E43" s="42">
        <v>218296</v>
      </c>
      <c r="F43" s="42">
        <v>204031</v>
      </c>
      <c r="G43" s="42">
        <v>215259</v>
      </c>
      <c r="H43" s="42">
        <v>202895</v>
      </c>
      <c r="I43" s="42">
        <v>190399</v>
      </c>
      <c r="J43" s="42">
        <v>181004</v>
      </c>
      <c r="K43" s="42">
        <v>150410</v>
      </c>
      <c r="L43" s="42">
        <v>116754</v>
      </c>
      <c r="M43" s="42">
        <v>77063</v>
      </c>
      <c r="N43" s="42">
        <v>29692</v>
      </c>
      <c r="O43" s="58">
        <f t="shared" si="0"/>
        <v>2131305</v>
      </c>
    </row>
    <row r="44" spans="1:15">
      <c r="A44" s="39" t="s">
        <v>69</v>
      </c>
      <c r="B44" s="42">
        <v>709768</v>
      </c>
      <c r="C44" s="42">
        <v>695799</v>
      </c>
      <c r="D44" s="42">
        <v>706903</v>
      </c>
      <c r="E44" s="42">
        <v>724758</v>
      </c>
      <c r="F44" s="42">
        <v>678588</v>
      </c>
      <c r="G44" s="42">
        <v>700206</v>
      </c>
      <c r="H44" s="42">
        <v>660925</v>
      </c>
      <c r="I44" s="42">
        <v>597480</v>
      </c>
      <c r="J44" s="42">
        <v>535955</v>
      </c>
      <c r="K44" s="42">
        <v>459899</v>
      </c>
      <c r="L44" s="42">
        <v>333789</v>
      </c>
      <c r="M44" s="42">
        <v>202583</v>
      </c>
      <c r="N44" s="42">
        <v>76102</v>
      </c>
      <c r="O44" s="58">
        <f t="shared" si="0"/>
        <v>7082755</v>
      </c>
    </row>
    <row r="45" spans="1:15">
      <c r="A45" s="39" t="s">
        <v>70</v>
      </c>
      <c r="B45" s="42">
        <v>857333</v>
      </c>
      <c r="C45" s="42">
        <v>876673</v>
      </c>
      <c r="D45" s="42">
        <v>865286</v>
      </c>
      <c r="E45" s="42">
        <v>948517</v>
      </c>
      <c r="F45" s="42">
        <v>931296</v>
      </c>
      <c r="G45" s="42">
        <v>928432</v>
      </c>
      <c r="H45" s="42">
        <v>835595</v>
      </c>
      <c r="I45" s="42">
        <v>767965</v>
      </c>
      <c r="J45" s="42">
        <v>720473</v>
      </c>
      <c r="K45" s="42">
        <v>571532</v>
      </c>
      <c r="L45" s="42">
        <v>428539</v>
      </c>
      <c r="M45" s="42">
        <v>259271</v>
      </c>
      <c r="N45" s="42">
        <v>92353</v>
      </c>
      <c r="O45" s="58">
        <f t="shared" si="0"/>
        <v>9083265</v>
      </c>
    </row>
    <row r="46" spans="1:15">
      <c r="A46" s="39" t="s">
        <v>71</v>
      </c>
      <c r="B46" s="42">
        <v>347015</v>
      </c>
      <c r="C46" s="42">
        <v>337989</v>
      </c>
      <c r="D46" s="42">
        <v>353500</v>
      </c>
      <c r="E46" s="42">
        <v>325463</v>
      </c>
      <c r="F46" s="42">
        <v>311865</v>
      </c>
      <c r="G46" s="42">
        <v>319313</v>
      </c>
      <c r="H46" s="42">
        <v>303802</v>
      </c>
      <c r="I46" s="42">
        <v>282455</v>
      </c>
      <c r="J46" s="42">
        <v>276816</v>
      </c>
      <c r="K46" s="42">
        <v>224721</v>
      </c>
      <c r="L46" s="42">
        <v>163544</v>
      </c>
      <c r="M46" s="42">
        <v>108688</v>
      </c>
      <c r="N46" s="42">
        <v>47769</v>
      </c>
      <c r="O46" s="58">
        <f t="shared" si="0"/>
        <v>3402940</v>
      </c>
    </row>
    <row r="47" spans="1:15">
      <c r="A47" s="41" t="s">
        <v>72</v>
      </c>
      <c r="B47" s="43">
        <f>SUM(B8:B46)</f>
        <v>37119647</v>
      </c>
      <c r="C47" s="43">
        <f>SUM(C8:C46)</f>
        <v>36784670</v>
      </c>
      <c r="D47" s="43">
        <f t="shared" ref="D47:N47" si="1">SUM(D8:D46)</f>
        <v>36123697</v>
      </c>
      <c r="E47" s="43">
        <f t="shared" si="1"/>
        <v>37123055</v>
      </c>
      <c r="F47" s="43">
        <f t="shared" si="1"/>
        <v>35600497</v>
      </c>
      <c r="G47" s="43">
        <f t="shared" si="1"/>
        <v>34264119</v>
      </c>
      <c r="H47" s="43">
        <f t="shared" si="1"/>
        <v>31770814</v>
      </c>
      <c r="I47" s="43">
        <f t="shared" si="1"/>
        <v>28549691</v>
      </c>
      <c r="J47" s="43">
        <f t="shared" si="1"/>
        <v>25446101</v>
      </c>
      <c r="K47" s="43">
        <f t="shared" si="1"/>
        <v>20752651</v>
      </c>
      <c r="L47" s="43">
        <f t="shared" si="1"/>
        <v>15444791</v>
      </c>
      <c r="M47" s="43">
        <f t="shared" si="1"/>
        <v>9340974</v>
      </c>
      <c r="N47" s="43">
        <f t="shared" si="1"/>
        <v>3480457</v>
      </c>
      <c r="O47" s="43">
        <f t="shared" ref="O47" si="2">SUM(O8:O46)</f>
        <v>351801164</v>
      </c>
    </row>
    <row r="48" spans="1:15">
      <c r="A48" s="247" t="s">
        <v>96</v>
      </c>
      <c r="B48" s="247"/>
      <c r="C48" s="247"/>
      <c r="D48" s="247"/>
      <c r="E48" s="247"/>
      <c r="F48" s="247"/>
      <c r="G48" s="247"/>
      <c r="H48" s="247"/>
      <c r="I48" s="247"/>
      <c r="J48" s="247"/>
      <c r="K48" s="247"/>
      <c r="L48" s="247"/>
      <c r="M48" s="247"/>
      <c r="N48" s="247"/>
      <c r="O48" s="247"/>
    </row>
    <row r="49" spans="1:15">
      <c r="A49" s="251" t="s">
        <v>156</v>
      </c>
      <c r="B49" s="251"/>
      <c r="C49" s="251"/>
      <c r="D49" s="251"/>
      <c r="E49" s="251"/>
      <c r="F49" s="251"/>
      <c r="G49" s="251"/>
      <c r="H49" s="251"/>
      <c r="I49" s="251"/>
      <c r="J49" s="251"/>
      <c r="K49" s="251"/>
      <c r="L49" s="251"/>
      <c r="M49" s="251"/>
      <c r="N49" s="251"/>
      <c r="O49" s="251"/>
    </row>
    <row r="50" spans="1:15" ht="14.45" customHeight="1">
      <c r="A50" s="247" t="s">
        <v>153</v>
      </c>
      <c r="B50" s="247"/>
      <c r="C50" s="247"/>
      <c r="D50" s="247"/>
      <c r="E50" s="247"/>
      <c r="F50" s="247"/>
      <c r="G50" s="247"/>
      <c r="H50" s="247"/>
      <c r="I50" s="247"/>
      <c r="J50" s="247"/>
      <c r="K50" s="247"/>
      <c r="L50" s="247"/>
      <c r="M50" s="247"/>
      <c r="N50" s="247"/>
      <c r="O50" s="247"/>
    </row>
    <row r="51" spans="1:15">
      <c r="A51" s="247"/>
      <c r="B51" s="247"/>
      <c r="C51" s="247"/>
      <c r="D51" s="247"/>
      <c r="E51" s="247"/>
      <c r="F51" s="247"/>
      <c r="G51" s="247"/>
      <c r="H51" s="247"/>
      <c r="I51" s="247"/>
      <c r="J51" s="247"/>
      <c r="K51" s="247"/>
      <c r="L51" s="247"/>
      <c r="M51" s="247"/>
      <c r="N51" s="247"/>
      <c r="O51" s="247"/>
    </row>
  </sheetData>
  <sortState ref="A3:O39">
    <sortCondition ref="A3"/>
  </sortState>
  <mergeCells count="4">
    <mergeCell ref="A6:O6"/>
    <mergeCell ref="A50:O51"/>
    <mergeCell ref="A48:O48"/>
    <mergeCell ref="A49:O49"/>
  </mergeCells>
  <pageMargins left="0.7" right="0.7" top="0.75" bottom="0.75" header="0.3" footer="0.3"/>
  <ignoredErrors>
    <ignoredError sqref="B47:N47" formulaRange="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38</vt:i4>
      </vt:variant>
    </vt:vector>
  </HeadingPairs>
  <TitlesOfParts>
    <vt:vector size="38" baseType="lpstr">
      <vt:lpstr>ÍNDICE</vt:lpstr>
      <vt:lpstr>III.1</vt:lpstr>
      <vt:lpstr>III.2</vt:lpstr>
      <vt:lpstr>III.3</vt:lpstr>
      <vt:lpstr>III.4</vt:lpstr>
      <vt:lpstr>III.5</vt:lpstr>
      <vt:lpstr>III.6</vt:lpstr>
      <vt:lpstr>III.7</vt:lpstr>
      <vt:lpstr>III.8</vt:lpstr>
      <vt:lpstr>III.9</vt:lpstr>
      <vt:lpstr>III.10</vt:lpstr>
      <vt:lpstr>III.11</vt:lpstr>
      <vt:lpstr>III.12</vt:lpstr>
      <vt:lpstr>III.13</vt:lpstr>
      <vt:lpstr>III.14</vt:lpstr>
      <vt:lpstr>III.15</vt:lpstr>
      <vt:lpstr>III.16</vt:lpstr>
      <vt:lpstr>III.17</vt:lpstr>
      <vt:lpstr>III.18</vt:lpstr>
      <vt:lpstr>III.19</vt:lpstr>
      <vt:lpstr>III.20</vt:lpstr>
      <vt:lpstr>III.21</vt:lpstr>
      <vt:lpstr>III.22</vt:lpstr>
      <vt:lpstr>III.23</vt:lpstr>
      <vt:lpstr>III.24</vt:lpstr>
      <vt:lpstr>III.25</vt:lpstr>
      <vt:lpstr>III.26</vt:lpstr>
      <vt:lpstr>III.27</vt:lpstr>
      <vt:lpstr>III.28</vt:lpstr>
      <vt:lpstr>III.29</vt:lpstr>
      <vt:lpstr>III.30</vt:lpstr>
      <vt:lpstr>III.31</vt:lpstr>
      <vt:lpstr>III.32</vt:lpstr>
      <vt:lpstr>III.33</vt:lpstr>
      <vt:lpstr>III.34</vt:lpstr>
      <vt:lpstr>III.35</vt:lpstr>
      <vt:lpstr>III.36</vt:lpstr>
      <vt:lpstr>III.37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Brenda Susana Figueroa Ramírez</cp:lastModifiedBy>
  <dcterms:created xsi:type="dcterms:W3CDTF">2020-07-14T22:02:50Z</dcterms:created>
  <dcterms:modified xsi:type="dcterms:W3CDTF">2021-05-14T22:27:50Z</dcterms:modified>
</cp:coreProperties>
</file>